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งบ 69\อีบัด 69\"/>
    </mc:Choice>
  </mc:AlternateContent>
  <xr:revisionPtr revIDLastSave="0" documentId="13_ncr:1_{5DF1F179-B545-477A-84E6-6C65F28122F5}" xr6:coauthVersionLast="47" xr6:coauthVersionMax="47" xr10:uidLastSave="{00000000-0000-0000-0000-000000000000}"/>
  <bookViews>
    <workbookView xWindow="-120" yWindow="-120" windowWidth="24240" windowHeight="13020" xr2:uid="{E853E3B5-30AC-485A-92CA-51BB1F8D2570}"/>
  </bookViews>
  <sheets>
    <sheet name="ก.การพัฒนาสุขภาพสัตว์" sheetId="9" r:id="rId1"/>
    <sheet name="ก.สัตว์ปลอดโรค" sheetId="10" r:id="rId2"/>
  </sheets>
  <externalReferences>
    <externalReference r:id="rId3"/>
  </externalReferences>
  <definedNames>
    <definedName name="_xlnm._FilterDatabase" localSheetId="0" hidden="1">ก.การพัฒนาสุขภาพสัตว์!$A$3:$DC$3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0" l="1"/>
  <c r="J21" i="10"/>
  <c r="J22" i="10"/>
  <c r="J23" i="10"/>
  <c r="J24" i="10"/>
  <c r="J25" i="10"/>
  <c r="J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AI19" i="10"/>
  <c r="AJ19" i="10"/>
  <c r="AK19" i="10"/>
  <c r="AL19" i="10"/>
  <c r="AM19" i="10"/>
  <c r="AN19" i="10"/>
  <c r="AO19" i="10"/>
  <c r="AP19" i="10"/>
  <c r="AQ19" i="10"/>
  <c r="AR19" i="10"/>
  <c r="AS19" i="10"/>
  <c r="AT19" i="10"/>
  <c r="AU19" i="10"/>
  <c r="AV19" i="10"/>
  <c r="AW19" i="10"/>
  <c r="AX19" i="10"/>
  <c r="AY19" i="10"/>
  <c r="AZ19" i="10"/>
  <c r="BA19" i="10"/>
  <c r="BB19" i="10"/>
  <c r="BC19" i="10"/>
  <c r="BD19" i="10"/>
  <c r="BE19" i="10"/>
  <c r="BF19" i="10"/>
  <c r="BG19" i="10"/>
  <c r="BH19" i="10"/>
  <c r="BI19" i="10"/>
  <c r="BJ19" i="10"/>
  <c r="BK19" i="10"/>
  <c r="BL19" i="10"/>
  <c r="BM19" i="10"/>
  <c r="BN19" i="10"/>
  <c r="BO19" i="10"/>
  <c r="BP19" i="10"/>
  <c r="BQ19" i="10"/>
  <c r="BR19" i="10"/>
  <c r="BS19" i="10"/>
  <c r="BT19" i="10"/>
  <c r="BU19" i="10"/>
  <c r="BV19" i="10"/>
  <c r="BW19" i="10"/>
  <c r="BX19" i="10"/>
  <c r="BY19" i="10"/>
  <c r="BZ19" i="10"/>
  <c r="CA19" i="10"/>
  <c r="CB19" i="10"/>
  <c r="CC19" i="10"/>
  <c r="CD19" i="10"/>
  <c r="CE19" i="10"/>
  <c r="CF19" i="10"/>
  <c r="CG19" i="10"/>
  <c r="CH19" i="10"/>
  <c r="CI19" i="10"/>
  <c r="CJ19" i="10"/>
  <c r="CK19" i="10"/>
  <c r="CL19" i="10"/>
  <c r="CM19" i="10"/>
  <c r="CN19" i="10"/>
  <c r="CO19" i="10"/>
  <c r="CP19" i="10"/>
  <c r="CQ19" i="10"/>
  <c r="CR19" i="10"/>
  <c r="CS19" i="10"/>
  <c r="CT19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AI20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BN20" i="10"/>
  <c r="BO20" i="10"/>
  <c r="BP20" i="10"/>
  <c r="BQ20" i="10"/>
  <c r="BR20" i="10"/>
  <c r="BS20" i="10"/>
  <c r="BT20" i="10"/>
  <c r="BU20" i="10"/>
  <c r="BV20" i="10"/>
  <c r="BW20" i="10"/>
  <c r="BX20" i="10"/>
  <c r="BY20" i="10"/>
  <c r="BZ20" i="10"/>
  <c r="CA20" i="10"/>
  <c r="CB20" i="10"/>
  <c r="CC20" i="10"/>
  <c r="CD20" i="10"/>
  <c r="CE20" i="10"/>
  <c r="CF20" i="10"/>
  <c r="CG20" i="10"/>
  <c r="CH20" i="10"/>
  <c r="CI20" i="10"/>
  <c r="CJ20" i="10"/>
  <c r="CK20" i="10"/>
  <c r="CL20" i="10"/>
  <c r="CM20" i="10"/>
  <c r="CN20" i="10"/>
  <c r="CO20" i="10"/>
  <c r="CP20" i="10"/>
  <c r="CQ20" i="10"/>
  <c r="CR20" i="10"/>
  <c r="CS20" i="10"/>
  <c r="CT20" i="10"/>
  <c r="L21" i="10"/>
  <c r="M21" i="10"/>
  <c r="M25" i="10" s="1"/>
  <c r="N21" i="10"/>
  <c r="O21" i="10"/>
  <c r="P21" i="10"/>
  <c r="Q21" i="10"/>
  <c r="R21" i="10"/>
  <c r="S21" i="10"/>
  <c r="T21" i="10"/>
  <c r="U21" i="10"/>
  <c r="U25" i="10" s="1"/>
  <c r="V21" i="10"/>
  <c r="W21" i="10"/>
  <c r="X21" i="10"/>
  <c r="Y21" i="10"/>
  <c r="Z21" i="10"/>
  <c r="AA21" i="10"/>
  <c r="AB21" i="10"/>
  <c r="AC21" i="10"/>
  <c r="AC25" i="10" s="1"/>
  <c r="AD21" i="10"/>
  <c r="AE21" i="10"/>
  <c r="AF21" i="10"/>
  <c r="AG21" i="10"/>
  <c r="AH21" i="10"/>
  <c r="AI21" i="10"/>
  <c r="AJ21" i="10"/>
  <c r="AK21" i="10"/>
  <c r="AK25" i="10" s="1"/>
  <c r="AL21" i="10"/>
  <c r="AM21" i="10"/>
  <c r="AN21" i="10"/>
  <c r="AO21" i="10"/>
  <c r="AP21" i="10"/>
  <c r="AQ21" i="10"/>
  <c r="AR21" i="10"/>
  <c r="AS21" i="10"/>
  <c r="AS25" i="10" s="1"/>
  <c r="AT21" i="10"/>
  <c r="AU21" i="10"/>
  <c r="AV21" i="10"/>
  <c r="AW21" i="10"/>
  <c r="AX21" i="10"/>
  <c r="AY21" i="10"/>
  <c r="AZ21" i="10"/>
  <c r="BA21" i="10"/>
  <c r="BA25" i="10" s="1"/>
  <c r="BB21" i="10"/>
  <c r="BC21" i="10"/>
  <c r="BD21" i="10"/>
  <c r="BE21" i="10"/>
  <c r="BF21" i="10"/>
  <c r="BG21" i="10"/>
  <c r="BH21" i="10"/>
  <c r="BI21" i="10"/>
  <c r="BI25" i="10" s="1"/>
  <c r="BJ21" i="10"/>
  <c r="BK21" i="10"/>
  <c r="BL21" i="10"/>
  <c r="BM21" i="10"/>
  <c r="BN21" i="10"/>
  <c r="BO21" i="10"/>
  <c r="BP21" i="10"/>
  <c r="BQ21" i="10"/>
  <c r="BQ25" i="10" s="1"/>
  <c r="BR21" i="10"/>
  <c r="BS21" i="10"/>
  <c r="BT21" i="10"/>
  <c r="BU21" i="10"/>
  <c r="BV21" i="10"/>
  <c r="BW21" i="10"/>
  <c r="BX21" i="10"/>
  <c r="BY21" i="10"/>
  <c r="BY25" i="10" s="1"/>
  <c r="BZ21" i="10"/>
  <c r="CA21" i="10"/>
  <c r="CB21" i="10"/>
  <c r="CC21" i="10"/>
  <c r="CD21" i="10"/>
  <c r="CE21" i="10"/>
  <c r="CF21" i="10"/>
  <c r="CG21" i="10"/>
  <c r="CG25" i="10" s="1"/>
  <c r="CH21" i="10"/>
  <c r="CI21" i="10"/>
  <c r="CJ21" i="10"/>
  <c r="CK21" i="10"/>
  <c r="CL21" i="10"/>
  <c r="CM21" i="10"/>
  <c r="CN21" i="10"/>
  <c r="CO21" i="10"/>
  <c r="CO25" i="10" s="1"/>
  <c r="CP21" i="10"/>
  <c r="CQ21" i="10"/>
  <c r="CR21" i="10"/>
  <c r="CT21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AI22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L22" i="10"/>
  <c r="BM22" i="10"/>
  <c r="BN22" i="10"/>
  <c r="BO22" i="10"/>
  <c r="BP22" i="10"/>
  <c r="BQ22" i="10"/>
  <c r="BR22" i="10"/>
  <c r="BR25" i="10" s="1"/>
  <c r="BS22" i="10"/>
  <c r="BT22" i="10"/>
  <c r="BU22" i="10"/>
  <c r="BV22" i="10"/>
  <c r="BW22" i="10"/>
  <c r="BX22" i="10"/>
  <c r="BY22" i="10"/>
  <c r="BZ22" i="10"/>
  <c r="CA22" i="10"/>
  <c r="CB22" i="10"/>
  <c r="CC22" i="10"/>
  <c r="CD22" i="10"/>
  <c r="CE22" i="10"/>
  <c r="CF22" i="10"/>
  <c r="CG22" i="10"/>
  <c r="CH22" i="10"/>
  <c r="CI22" i="10"/>
  <c r="CJ22" i="10"/>
  <c r="CK22" i="10"/>
  <c r="CL22" i="10"/>
  <c r="CM22" i="10"/>
  <c r="CN22" i="10"/>
  <c r="CO22" i="10"/>
  <c r="CP22" i="10"/>
  <c r="CQ22" i="10"/>
  <c r="CR22" i="10"/>
  <c r="CS22" i="10"/>
  <c r="CT22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AI23" i="10"/>
  <c r="AJ23" i="10"/>
  <c r="AK23" i="10"/>
  <c r="AL23" i="10"/>
  <c r="AM23" i="10"/>
  <c r="AN23" i="10"/>
  <c r="AO23" i="10"/>
  <c r="AP23" i="10"/>
  <c r="AQ23" i="10"/>
  <c r="AR23" i="10"/>
  <c r="AS23" i="10"/>
  <c r="AT23" i="10"/>
  <c r="AU23" i="10"/>
  <c r="AV23" i="10"/>
  <c r="AW23" i="10"/>
  <c r="AX23" i="10"/>
  <c r="AY23" i="10"/>
  <c r="AZ23" i="10"/>
  <c r="BA23" i="10"/>
  <c r="BB23" i="10"/>
  <c r="BC23" i="10"/>
  <c r="BD23" i="10"/>
  <c r="BE23" i="10"/>
  <c r="BF23" i="10"/>
  <c r="BG23" i="10"/>
  <c r="BH23" i="10"/>
  <c r="BI23" i="10"/>
  <c r="BJ23" i="10"/>
  <c r="BK23" i="10"/>
  <c r="BL23" i="10"/>
  <c r="BM23" i="10"/>
  <c r="BN23" i="10"/>
  <c r="BO23" i="10"/>
  <c r="BP23" i="10"/>
  <c r="BQ23" i="10"/>
  <c r="BR23" i="10"/>
  <c r="BS23" i="10"/>
  <c r="BT23" i="10"/>
  <c r="BU23" i="10"/>
  <c r="BV23" i="10"/>
  <c r="BW23" i="10"/>
  <c r="BX23" i="10"/>
  <c r="BY23" i="10"/>
  <c r="BZ23" i="10"/>
  <c r="CA23" i="10"/>
  <c r="CB23" i="10"/>
  <c r="CC23" i="10"/>
  <c r="CD23" i="10"/>
  <c r="CE23" i="10"/>
  <c r="CF23" i="10"/>
  <c r="CG23" i="10"/>
  <c r="CH23" i="10"/>
  <c r="CI23" i="10"/>
  <c r="CJ23" i="10"/>
  <c r="CK23" i="10"/>
  <c r="CL23" i="10"/>
  <c r="CM23" i="10"/>
  <c r="CN23" i="10"/>
  <c r="CO23" i="10"/>
  <c r="CP23" i="10"/>
  <c r="CQ23" i="10"/>
  <c r="CR23" i="10"/>
  <c r="CS23" i="10"/>
  <c r="CT23" i="10"/>
  <c r="L24" i="10"/>
  <c r="M24" i="10"/>
  <c r="N24" i="10"/>
  <c r="O24" i="10"/>
  <c r="P24" i="10"/>
  <c r="Q24" i="10"/>
  <c r="Q25" i="10" s="1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G25" i="10" s="1"/>
  <c r="AH24" i="10"/>
  <c r="AI24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W25" i="10" s="1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BM25" i="10" s="1"/>
  <c r="BN24" i="10"/>
  <c r="BO24" i="10"/>
  <c r="BP24" i="10"/>
  <c r="BQ24" i="10"/>
  <c r="BR24" i="10"/>
  <c r="BS24" i="10"/>
  <c r="BT24" i="10"/>
  <c r="BU24" i="10"/>
  <c r="BV24" i="10"/>
  <c r="BW24" i="10"/>
  <c r="BX24" i="10"/>
  <c r="BY24" i="10"/>
  <c r="BZ24" i="10"/>
  <c r="CA24" i="10"/>
  <c r="CB24" i="10"/>
  <c r="CC24" i="10"/>
  <c r="CC25" i="10" s="1"/>
  <c r="CD24" i="10"/>
  <c r="CE24" i="10"/>
  <c r="CF24" i="10"/>
  <c r="CG24" i="10"/>
  <c r="CH24" i="10"/>
  <c r="CI24" i="10"/>
  <c r="CJ24" i="10"/>
  <c r="CK24" i="10"/>
  <c r="CL24" i="10"/>
  <c r="CM24" i="10"/>
  <c r="CN24" i="10"/>
  <c r="CO24" i="10"/>
  <c r="CP24" i="10"/>
  <c r="CQ24" i="10"/>
  <c r="CR24" i="10"/>
  <c r="CS24" i="10"/>
  <c r="CT24" i="10"/>
  <c r="K24" i="10"/>
  <c r="K23" i="10"/>
  <c r="K22" i="10"/>
  <c r="K21" i="10"/>
  <c r="K20" i="10"/>
  <c r="K19" i="10"/>
  <c r="O35" i="10"/>
  <c r="J18" i="10"/>
  <c r="J17" i="10"/>
  <c r="CS16" i="10"/>
  <c r="J16" i="10" s="1"/>
  <c r="J15" i="10"/>
  <c r="J14" i="10"/>
  <c r="J13" i="10"/>
  <c r="J11" i="10"/>
  <c r="J10" i="10"/>
  <c r="J9" i="10"/>
  <c r="J8" i="10"/>
  <c r="J7" i="10"/>
  <c r="CT6" i="10"/>
  <c r="CR6" i="10"/>
  <c r="CQ6" i="10"/>
  <c r="CP6" i="10"/>
  <c r="CO6" i="10"/>
  <c r="CN6" i="10"/>
  <c r="CM6" i="10"/>
  <c r="CL6" i="10"/>
  <c r="CK6" i="10"/>
  <c r="CJ6" i="10"/>
  <c r="CI6" i="10"/>
  <c r="CH6" i="10"/>
  <c r="CG6" i="10"/>
  <c r="CF6" i="10"/>
  <c r="CE6" i="10"/>
  <c r="CD6" i="10"/>
  <c r="CC6" i="10"/>
  <c r="CB6" i="10"/>
  <c r="CA6" i="10"/>
  <c r="BZ6" i="10"/>
  <c r="BY6" i="10"/>
  <c r="BX6" i="10"/>
  <c r="BW6" i="10"/>
  <c r="BV6" i="10"/>
  <c r="BU6" i="10"/>
  <c r="BT6" i="10"/>
  <c r="BS6" i="10"/>
  <c r="BR6" i="10"/>
  <c r="BQ6" i="10"/>
  <c r="BP6" i="10"/>
  <c r="BO6" i="10"/>
  <c r="BN6" i="10"/>
  <c r="BM6" i="10"/>
  <c r="BL6" i="10"/>
  <c r="BK6" i="10"/>
  <c r="BJ6" i="10"/>
  <c r="BI6" i="10"/>
  <c r="BH6" i="10"/>
  <c r="BG6" i="10"/>
  <c r="BF6" i="10"/>
  <c r="BE6" i="10"/>
  <c r="BD6" i="10"/>
  <c r="BC6" i="10"/>
  <c r="BB6" i="10"/>
  <c r="BA6" i="10"/>
  <c r="AZ6" i="10"/>
  <c r="AY6" i="10"/>
  <c r="AX6" i="10"/>
  <c r="AW6" i="10"/>
  <c r="AV6" i="10"/>
  <c r="AU6" i="10"/>
  <c r="AT6" i="10"/>
  <c r="AS6" i="10"/>
  <c r="AR6" i="10"/>
  <c r="AQ6" i="10"/>
  <c r="AP6" i="10"/>
  <c r="AO6" i="10"/>
  <c r="AN6" i="10"/>
  <c r="AM6" i="10"/>
  <c r="AL6" i="10"/>
  <c r="AK6" i="10"/>
  <c r="AJ6" i="10"/>
  <c r="AI6" i="10"/>
  <c r="AH6" i="10"/>
  <c r="AG6" i="10"/>
  <c r="AF6" i="10"/>
  <c r="AE6" i="10"/>
  <c r="AD6" i="10"/>
  <c r="AC6" i="10"/>
  <c r="AB6" i="10"/>
  <c r="AA6" i="10"/>
  <c r="Z6" i="10"/>
  <c r="Y6" i="10"/>
  <c r="X6" i="10"/>
  <c r="W6" i="10"/>
  <c r="V6" i="10"/>
  <c r="U6" i="10"/>
  <c r="T6" i="10"/>
  <c r="S6" i="10"/>
  <c r="R6" i="10"/>
  <c r="Q6" i="10"/>
  <c r="P6" i="10"/>
  <c r="O6" i="10"/>
  <c r="N6" i="10"/>
  <c r="M6" i="10"/>
  <c r="L6" i="10"/>
  <c r="K6" i="10"/>
  <c r="CN25" i="10" l="1"/>
  <c r="CT25" i="10"/>
  <c r="CL25" i="10"/>
  <c r="CD25" i="10"/>
  <c r="BV25" i="10"/>
  <c r="BN25" i="10"/>
  <c r="BF25" i="10"/>
  <c r="AX25" i="10"/>
  <c r="AP25" i="10"/>
  <c r="AH25" i="10"/>
  <c r="Z25" i="10"/>
  <c r="R25" i="10"/>
  <c r="AL25" i="10"/>
  <c r="CE25" i="10"/>
  <c r="BO25" i="10"/>
  <c r="BG25" i="10"/>
  <c r="AY25" i="10"/>
  <c r="AE25" i="10"/>
  <c r="W25" i="10"/>
  <c r="O25" i="10"/>
  <c r="AQ25" i="10"/>
  <c r="BW25" i="10"/>
  <c r="CM25" i="10"/>
  <c r="CK25" i="10"/>
  <c r="BU25" i="10"/>
  <c r="BE25" i="10"/>
  <c r="AO25" i="10"/>
  <c r="Y25" i="10"/>
  <c r="K25" i="10"/>
  <c r="CP25" i="10"/>
  <c r="CH25" i="10"/>
  <c r="BZ25" i="10"/>
  <c r="BJ25" i="10"/>
  <c r="BB25" i="10"/>
  <c r="AT25" i="10"/>
  <c r="AD25" i="10"/>
  <c r="V25" i="10"/>
  <c r="N25" i="10"/>
  <c r="CQ25" i="10"/>
  <c r="BK25" i="10"/>
  <c r="AM25" i="10"/>
  <c r="S25" i="10"/>
  <c r="CA25" i="10"/>
  <c r="BC25" i="10"/>
  <c r="AA25" i="10"/>
  <c r="BS25" i="10"/>
  <c r="AU25" i="10"/>
  <c r="AI25" i="10"/>
  <c r="CF25" i="10"/>
  <c r="BP25" i="10"/>
  <c r="AR25" i="10"/>
  <c r="T25" i="10"/>
  <c r="CS21" i="10"/>
  <c r="CS25" i="10" s="1"/>
  <c r="CR25" i="10"/>
  <c r="CJ25" i="10"/>
  <c r="CB25" i="10"/>
  <c r="BT25" i="10"/>
  <c r="BL25" i="10"/>
  <c r="BD25" i="10"/>
  <c r="AV25" i="10"/>
  <c r="AN25" i="10"/>
  <c r="AF25" i="10"/>
  <c r="X25" i="10"/>
  <c r="CI25" i="10"/>
  <c r="BH25" i="10"/>
  <c r="AJ25" i="10"/>
  <c r="L25" i="10"/>
  <c r="BX25" i="10"/>
  <c r="AZ25" i="10"/>
  <c r="AB25" i="10"/>
  <c r="P25" i="10"/>
  <c r="CS6" i="10"/>
  <c r="J6" i="10"/>
  <c r="E215" i="9"/>
  <c r="DD214" i="9" l="1"/>
  <c r="DD213" i="9"/>
  <c r="DD212" i="9"/>
  <c r="DD211" i="9"/>
  <c r="DD210" i="9"/>
  <c r="DD209" i="9"/>
  <c r="DD216" i="9" s="1"/>
  <c r="DD208" i="9"/>
  <c r="CX209" i="9"/>
  <c r="CY209" i="9"/>
  <c r="CZ209" i="9"/>
  <c r="DA209" i="9"/>
  <c r="DB209" i="9"/>
  <c r="DC209" i="9"/>
  <c r="CX210" i="9"/>
  <c r="CY210" i="9"/>
  <c r="CZ210" i="9"/>
  <c r="DA210" i="9"/>
  <c r="DB210" i="9"/>
  <c r="DC210" i="9"/>
  <c r="E202" i="9"/>
  <c r="BD201" i="9"/>
  <c r="BC201" i="9"/>
  <c r="BB201" i="9"/>
  <c r="BA201" i="9"/>
  <c r="AZ201" i="9"/>
  <c r="AY201" i="9"/>
  <c r="AX201" i="9"/>
  <c r="AW201" i="9"/>
  <c r="CK200" i="9"/>
  <c r="CJ200" i="9"/>
  <c r="CI200" i="9"/>
  <c r="CH200" i="9"/>
  <c r="CG200" i="9"/>
  <c r="CF200" i="9"/>
  <c r="CE200" i="9"/>
  <c r="CD200" i="9"/>
  <c r="CC200" i="9"/>
  <c r="CB200" i="9"/>
  <c r="CA200" i="9"/>
  <c r="BZ200" i="9"/>
  <c r="BY200" i="9"/>
  <c r="BX200" i="9"/>
  <c r="BW200" i="9"/>
  <c r="BV200" i="9"/>
  <c r="BU200" i="9"/>
  <c r="BT200" i="9"/>
  <c r="BS200" i="9"/>
  <c r="BR200" i="9"/>
  <c r="BQ200" i="9"/>
  <c r="BP200" i="9"/>
  <c r="BO200" i="9"/>
  <c r="BN200" i="9"/>
  <c r="BM200" i="9"/>
  <c r="BL200" i="9"/>
  <c r="BK200" i="9"/>
  <c r="BJ200" i="9"/>
  <c r="BI200" i="9"/>
  <c r="BH200" i="9"/>
  <c r="BG200" i="9"/>
  <c r="BF200" i="9"/>
  <c r="BE200" i="9"/>
  <c r="AV200" i="9"/>
  <c r="E199" i="9"/>
  <c r="E198" i="9"/>
  <c r="E197" i="9"/>
  <c r="E196" i="9"/>
  <c r="E195" i="9"/>
  <c r="CW189" i="9"/>
  <c r="CV189" i="9"/>
  <c r="CU189" i="9"/>
  <c r="CT189" i="9"/>
  <c r="CS189" i="9"/>
  <c r="CR189" i="9"/>
  <c r="CQ189" i="9"/>
  <c r="CP189" i="9"/>
  <c r="CO189" i="9"/>
  <c r="CN189" i="9"/>
  <c r="CM189" i="9"/>
  <c r="CL189" i="9"/>
  <c r="CK189" i="9"/>
  <c r="CJ189" i="9"/>
  <c r="CI189" i="9"/>
  <c r="CH189" i="9"/>
  <c r="CG189" i="9"/>
  <c r="CF189" i="9"/>
  <c r="CE189" i="9"/>
  <c r="CD189" i="9"/>
  <c r="CC189" i="9"/>
  <c r="CB189" i="9"/>
  <c r="CA189" i="9"/>
  <c r="BZ189" i="9"/>
  <c r="BY189" i="9"/>
  <c r="BX189" i="9"/>
  <c r="BW189" i="9"/>
  <c r="BV189" i="9"/>
  <c r="BU189" i="9"/>
  <c r="BT189" i="9"/>
  <c r="BS189" i="9"/>
  <c r="BR189" i="9"/>
  <c r="BQ189" i="9"/>
  <c r="BP189" i="9"/>
  <c r="BO189" i="9"/>
  <c r="BN189" i="9"/>
  <c r="BM189" i="9"/>
  <c r="BL189" i="9"/>
  <c r="BK189" i="9"/>
  <c r="BJ189" i="9"/>
  <c r="BI189" i="9"/>
  <c r="BH189" i="9"/>
  <c r="BG189" i="9"/>
  <c r="BF189" i="9"/>
  <c r="BE189" i="9"/>
  <c r="BD189" i="9"/>
  <c r="BC189" i="9"/>
  <c r="BB189" i="9"/>
  <c r="BA189" i="9"/>
  <c r="AZ189" i="9"/>
  <c r="AY189" i="9"/>
  <c r="AX189" i="9"/>
  <c r="AW189" i="9"/>
  <c r="AV189" i="9"/>
  <c r="AU189" i="9"/>
  <c r="AT189" i="9"/>
  <c r="AS189" i="9"/>
  <c r="AR189" i="9"/>
  <c r="AQ189" i="9"/>
  <c r="AP189" i="9"/>
  <c r="AO189" i="9"/>
  <c r="AN189" i="9"/>
  <c r="AM189" i="9"/>
  <c r="AL189" i="9"/>
  <c r="AK189" i="9"/>
  <c r="AJ189" i="9"/>
  <c r="AI189" i="9"/>
  <c r="AH189" i="9"/>
  <c r="AG189" i="9"/>
  <c r="AF189" i="9"/>
  <c r="AE189" i="9"/>
  <c r="AD189" i="9"/>
  <c r="AC189" i="9"/>
  <c r="AB189" i="9"/>
  <c r="AA189" i="9"/>
  <c r="Z189" i="9"/>
  <c r="Y189" i="9"/>
  <c r="X189" i="9"/>
  <c r="W189" i="9"/>
  <c r="V189" i="9"/>
  <c r="U189" i="9"/>
  <c r="T189" i="9"/>
  <c r="S189" i="9"/>
  <c r="R189" i="9"/>
  <c r="Q189" i="9"/>
  <c r="P189" i="9"/>
  <c r="O189" i="9"/>
  <c r="N189" i="9"/>
  <c r="M189" i="9"/>
  <c r="L189" i="9"/>
  <c r="K189" i="9"/>
  <c r="J189" i="9"/>
  <c r="I189" i="9"/>
  <c r="H189" i="9"/>
  <c r="G189" i="9"/>
  <c r="F189" i="9"/>
  <c r="CW188" i="9"/>
  <c r="CW190" i="9" s="1"/>
  <c r="CV188" i="9"/>
  <c r="CU188" i="9"/>
  <c r="CT188" i="9"/>
  <c r="CS188" i="9"/>
  <c r="CS190" i="9" s="1"/>
  <c r="CR188" i="9"/>
  <c r="CR190" i="9" s="1"/>
  <c r="CQ188" i="9"/>
  <c r="CQ190" i="9" s="1"/>
  <c r="CP188" i="9"/>
  <c r="CO188" i="9"/>
  <c r="CO190" i="9" s="1"/>
  <c r="CN188" i="9"/>
  <c r="CN190" i="9" s="1"/>
  <c r="CM188" i="9"/>
  <c r="CL188" i="9"/>
  <c r="CK188" i="9"/>
  <c r="CK190" i="9" s="1"/>
  <c r="CJ188" i="9"/>
  <c r="CJ190" i="9" s="1"/>
  <c r="CI188" i="9"/>
  <c r="CI190" i="9" s="1"/>
  <c r="CH188" i="9"/>
  <c r="CH190" i="9" s="1"/>
  <c r="CG188" i="9"/>
  <c r="CG190" i="9" s="1"/>
  <c r="CF188" i="9"/>
  <c r="CF190" i="9" s="1"/>
  <c r="CE188" i="9"/>
  <c r="CD188" i="9"/>
  <c r="CC188" i="9"/>
  <c r="CC190" i="9" s="1"/>
  <c r="CB188" i="9"/>
  <c r="CB190" i="9" s="1"/>
  <c r="CA188" i="9"/>
  <c r="BZ188" i="9"/>
  <c r="BZ190" i="9" s="1"/>
  <c r="BY188" i="9"/>
  <c r="BY190" i="9" s="1"/>
  <c r="BX188" i="9"/>
  <c r="BX190" i="9" s="1"/>
  <c r="BW188" i="9"/>
  <c r="BV188" i="9"/>
  <c r="BU188" i="9"/>
  <c r="BU190" i="9" s="1"/>
  <c r="BT188" i="9"/>
  <c r="BT190" i="9" s="1"/>
  <c r="BS188" i="9"/>
  <c r="BR188" i="9"/>
  <c r="BR190" i="9" s="1"/>
  <c r="BQ188" i="9"/>
  <c r="BQ190" i="9" s="1"/>
  <c r="BP188" i="9"/>
  <c r="BP190" i="9" s="1"/>
  <c r="BO188" i="9"/>
  <c r="BN188" i="9"/>
  <c r="BM188" i="9"/>
  <c r="BM190" i="9" s="1"/>
  <c r="BL188" i="9"/>
  <c r="BL190" i="9" s="1"/>
  <c r="BK188" i="9"/>
  <c r="BK190" i="9" s="1"/>
  <c r="BJ188" i="9"/>
  <c r="BJ190" i="9" s="1"/>
  <c r="BI188" i="9"/>
  <c r="BH188" i="9"/>
  <c r="BH190" i="9" s="1"/>
  <c r="BG188" i="9"/>
  <c r="BF188" i="9"/>
  <c r="BE188" i="9"/>
  <c r="BE190" i="9" s="1"/>
  <c r="BD188" i="9"/>
  <c r="BD190" i="9" s="1"/>
  <c r="BC188" i="9"/>
  <c r="BC190" i="9" s="1"/>
  <c r="BB188" i="9"/>
  <c r="BB190" i="9" s="1"/>
  <c r="BA188" i="9"/>
  <c r="BA190" i="9" s="1"/>
  <c r="AZ188" i="9"/>
  <c r="AZ190" i="9" s="1"/>
  <c r="AY188" i="9"/>
  <c r="AX188" i="9"/>
  <c r="AW188" i="9"/>
  <c r="AW190" i="9" s="1"/>
  <c r="AV188" i="9"/>
  <c r="AV190" i="9" s="1"/>
  <c r="AU188" i="9"/>
  <c r="AU190" i="9" s="1"/>
  <c r="AT188" i="9"/>
  <c r="AT190" i="9" s="1"/>
  <c r="AS188" i="9"/>
  <c r="AS190" i="9" s="1"/>
  <c r="AR188" i="9"/>
  <c r="AR190" i="9" s="1"/>
  <c r="AQ188" i="9"/>
  <c r="AP188" i="9"/>
  <c r="AO188" i="9"/>
  <c r="AO190" i="9" s="1"/>
  <c r="AN188" i="9"/>
  <c r="AM188" i="9"/>
  <c r="AM190" i="9" s="1"/>
  <c r="AL188" i="9"/>
  <c r="AL190" i="9" s="1"/>
  <c r="AK188" i="9"/>
  <c r="AK190" i="9" s="1"/>
  <c r="AJ188" i="9"/>
  <c r="AJ190" i="9" s="1"/>
  <c r="AI188" i="9"/>
  <c r="AH188" i="9"/>
  <c r="AG188" i="9"/>
  <c r="AG190" i="9" s="1"/>
  <c r="AF188" i="9"/>
  <c r="AF190" i="9" s="1"/>
  <c r="AE188" i="9"/>
  <c r="AE190" i="9" s="1"/>
  <c r="AD188" i="9"/>
  <c r="AD190" i="9" s="1"/>
  <c r="AC188" i="9"/>
  <c r="AC190" i="9" s="1"/>
  <c r="AB188" i="9"/>
  <c r="AB190" i="9" s="1"/>
  <c r="AA188" i="9"/>
  <c r="Z188" i="9"/>
  <c r="Y188" i="9"/>
  <c r="Y190" i="9" s="1"/>
  <c r="X188" i="9"/>
  <c r="X190" i="9" s="1"/>
  <c r="W188" i="9"/>
  <c r="W190" i="9" s="1"/>
  <c r="V188" i="9"/>
  <c r="V190" i="9" s="1"/>
  <c r="U188" i="9"/>
  <c r="U190" i="9" s="1"/>
  <c r="T188" i="9"/>
  <c r="T190" i="9" s="1"/>
  <c r="S188" i="9"/>
  <c r="R188" i="9"/>
  <c r="Q188" i="9"/>
  <c r="Q190" i="9" s="1"/>
  <c r="P188" i="9"/>
  <c r="P190" i="9" s="1"/>
  <c r="O188" i="9"/>
  <c r="O190" i="9" s="1"/>
  <c r="N188" i="9"/>
  <c r="M188" i="9"/>
  <c r="M190" i="9" s="1"/>
  <c r="L188" i="9"/>
  <c r="L190" i="9" s="1"/>
  <c r="K188" i="9"/>
  <c r="J188" i="9"/>
  <c r="I188" i="9"/>
  <c r="I190" i="9" s="1"/>
  <c r="H188" i="9"/>
  <c r="H190" i="9" s="1"/>
  <c r="G188" i="9"/>
  <c r="G190" i="9" s="1"/>
  <c r="F188" i="9"/>
  <c r="F190" i="9" s="1"/>
  <c r="E187" i="9"/>
  <c r="E186" i="9"/>
  <c r="E185" i="9"/>
  <c r="E184" i="9"/>
  <c r="E183" i="9"/>
  <c r="E182" i="9"/>
  <c r="E181" i="9"/>
  <c r="E180" i="9"/>
  <c r="E179" i="9"/>
  <c r="E178" i="9"/>
  <c r="E177" i="9"/>
  <c r="G166" i="9"/>
  <c r="G208" i="9" s="1"/>
  <c r="H166" i="9"/>
  <c r="H208" i="9" s="1"/>
  <c r="I166" i="9"/>
  <c r="I208" i="9" s="1"/>
  <c r="J166" i="9"/>
  <c r="J208" i="9" s="1"/>
  <c r="K166" i="9"/>
  <c r="K208" i="9" s="1"/>
  <c r="L166" i="9"/>
  <c r="L208" i="9" s="1"/>
  <c r="M166" i="9"/>
  <c r="M208" i="9" s="1"/>
  <c r="N166" i="9"/>
  <c r="N208" i="9" s="1"/>
  <c r="O166" i="9"/>
  <c r="O208" i="9" s="1"/>
  <c r="P166" i="9"/>
  <c r="P208" i="9" s="1"/>
  <c r="Q166" i="9"/>
  <c r="Q208" i="9" s="1"/>
  <c r="R166" i="9"/>
  <c r="R208" i="9" s="1"/>
  <c r="S166" i="9"/>
  <c r="S208" i="9" s="1"/>
  <c r="T166" i="9"/>
  <c r="T208" i="9" s="1"/>
  <c r="U166" i="9"/>
  <c r="U208" i="9" s="1"/>
  <c r="V166" i="9"/>
  <c r="V208" i="9" s="1"/>
  <c r="W166" i="9"/>
  <c r="W208" i="9" s="1"/>
  <c r="X166" i="9"/>
  <c r="X208" i="9" s="1"/>
  <c r="Y166" i="9"/>
  <c r="Y208" i="9" s="1"/>
  <c r="Z166" i="9"/>
  <c r="Z208" i="9" s="1"/>
  <c r="AA166" i="9"/>
  <c r="AA208" i="9" s="1"/>
  <c r="AB166" i="9"/>
  <c r="AB208" i="9" s="1"/>
  <c r="AC166" i="9"/>
  <c r="AC208" i="9" s="1"/>
  <c r="AD166" i="9"/>
  <c r="AD208" i="9" s="1"/>
  <c r="AE166" i="9"/>
  <c r="AE208" i="9" s="1"/>
  <c r="AF166" i="9"/>
  <c r="AF208" i="9" s="1"/>
  <c r="AG166" i="9"/>
  <c r="AG208" i="9" s="1"/>
  <c r="AH166" i="9"/>
  <c r="AH208" i="9" s="1"/>
  <c r="AI166" i="9"/>
  <c r="AI208" i="9" s="1"/>
  <c r="AJ166" i="9"/>
  <c r="AJ208" i="9" s="1"/>
  <c r="AK166" i="9"/>
  <c r="AK208" i="9" s="1"/>
  <c r="AL166" i="9"/>
  <c r="AL208" i="9" s="1"/>
  <c r="AM166" i="9"/>
  <c r="AM208" i="9" s="1"/>
  <c r="AN166" i="9"/>
  <c r="AN208" i="9" s="1"/>
  <c r="AO166" i="9"/>
  <c r="AO208" i="9" s="1"/>
  <c r="AP166" i="9"/>
  <c r="AP208" i="9" s="1"/>
  <c r="AQ166" i="9"/>
  <c r="AQ208" i="9" s="1"/>
  <c r="AR166" i="9"/>
  <c r="AR208" i="9" s="1"/>
  <c r="AS166" i="9"/>
  <c r="AS208" i="9" s="1"/>
  <c r="AT166" i="9"/>
  <c r="AT208" i="9" s="1"/>
  <c r="AU166" i="9"/>
  <c r="AU208" i="9" s="1"/>
  <c r="AV166" i="9"/>
  <c r="AV208" i="9" s="1"/>
  <c r="AW166" i="9"/>
  <c r="AW208" i="9" s="1"/>
  <c r="AX166" i="9"/>
  <c r="AX208" i="9" s="1"/>
  <c r="AY166" i="9"/>
  <c r="AY208" i="9" s="1"/>
  <c r="AZ166" i="9"/>
  <c r="AZ208" i="9" s="1"/>
  <c r="BA166" i="9"/>
  <c r="BA208" i="9" s="1"/>
  <c r="BB166" i="9"/>
  <c r="BB208" i="9" s="1"/>
  <c r="BC166" i="9"/>
  <c r="BC208" i="9" s="1"/>
  <c r="BD166" i="9"/>
  <c r="BD208" i="9" s="1"/>
  <c r="BE166" i="9"/>
  <c r="BE208" i="9" s="1"/>
  <c r="BF166" i="9"/>
  <c r="BF208" i="9" s="1"/>
  <c r="BG166" i="9"/>
  <c r="BG208" i="9" s="1"/>
  <c r="BH166" i="9"/>
  <c r="BH208" i="9" s="1"/>
  <c r="BI166" i="9"/>
  <c r="BI208" i="9" s="1"/>
  <c r="BJ166" i="9"/>
  <c r="BJ208" i="9" s="1"/>
  <c r="BK166" i="9"/>
  <c r="BK208" i="9" s="1"/>
  <c r="BL166" i="9"/>
  <c r="BL208" i="9" s="1"/>
  <c r="BM166" i="9"/>
  <c r="BM208" i="9" s="1"/>
  <c r="BN166" i="9"/>
  <c r="BN208" i="9" s="1"/>
  <c r="BO166" i="9"/>
  <c r="BO208" i="9" s="1"/>
  <c r="BP166" i="9"/>
  <c r="BP208" i="9" s="1"/>
  <c r="BQ166" i="9"/>
  <c r="BQ208" i="9" s="1"/>
  <c r="BR166" i="9"/>
  <c r="BR208" i="9" s="1"/>
  <c r="BS166" i="9"/>
  <c r="BS208" i="9" s="1"/>
  <c r="BT166" i="9"/>
  <c r="BT208" i="9" s="1"/>
  <c r="BU166" i="9"/>
  <c r="BU208" i="9" s="1"/>
  <c r="BV166" i="9"/>
  <c r="BV208" i="9" s="1"/>
  <c r="BW166" i="9"/>
  <c r="BW208" i="9" s="1"/>
  <c r="BX166" i="9"/>
  <c r="BX208" i="9" s="1"/>
  <c r="BY166" i="9"/>
  <c r="BY208" i="9" s="1"/>
  <c r="BZ166" i="9"/>
  <c r="BZ208" i="9" s="1"/>
  <c r="CA166" i="9"/>
  <c r="CA208" i="9" s="1"/>
  <c r="CB166" i="9"/>
  <c r="CB208" i="9" s="1"/>
  <c r="CC166" i="9"/>
  <c r="CC208" i="9" s="1"/>
  <c r="CD166" i="9"/>
  <c r="CD208" i="9" s="1"/>
  <c r="CE166" i="9"/>
  <c r="CE208" i="9" s="1"/>
  <c r="CF166" i="9"/>
  <c r="CF208" i="9" s="1"/>
  <c r="CG166" i="9"/>
  <c r="CG208" i="9" s="1"/>
  <c r="CH166" i="9"/>
  <c r="CH208" i="9" s="1"/>
  <c r="CI166" i="9"/>
  <c r="CI208" i="9" s="1"/>
  <c r="CJ166" i="9"/>
  <c r="CJ208" i="9" s="1"/>
  <c r="CK166" i="9"/>
  <c r="CK208" i="9" s="1"/>
  <c r="CL166" i="9"/>
  <c r="CL208" i="9" s="1"/>
  <c r="CM166" i="9"/>
  <c r="CM208" i="9" s="1"/>
  <c r="CN166" i="9"/>
  <c r="CN208" i="9" s="1"/>
  <c r="CO166" i="9"/>
  <c r="CO208" i="9" s="1"/>
  <c r="CP166" i="9"/>
  <c r="CP208" i="9" s="1"/>
  <c r="CQ166" i="9"/>
  <c r="CQ208" i="9" s="1"/>
  <c r="CR166" i="9"/>
  <c r="CR208" i="9" s="1"/>
  <c r="CS166" i="9"/>
  <c r="CS208" i="9" s="1"/>
  <c r="CT166" i="9"/>
  <c r="CT208" i="9" s="1"/>
  <c r="CU166" i="9"/>
  <c r="CU208" i="9" s="1"/>
  <c r="CV166" i="9"/>
  <c r="CV208" i="9" s="1"/>
  <c r="CW166" i="9"/>
  <c r="CW208" i="9" s="1"/>
  <c r="CX166" i="9"/>
  <c r="CX208" i="9" s="1"/>
  <c r="CY166" i="9"/>
  <c r="CY208" i="9" s="1"/>
  <c r="CZ166" i="9"/>
  <c r="CZ208" i="9" s="1"/>
  <c r="DA166" i="9"/>
  <c r="DA208" i="9" s="1"/>
  <c r="DB166" i="9"/>
  <c r="DB208" i="9" s="1"/>
  <c r="DC166" i="9"/>
  <c r="DC208" i="9" s="1"/>
  <c r="G167" i="9"/>
  <c r="H167" i="9"/>
  <c r="I167" i="9"/>
  <c r="J167" i="9"/>
  <c r="K167" i="9"/>
  <c r="L167" i="9"/>
  <c r="M167" i="9"/>
  <c r="N167" i="9"/>
  <c r="O167" i="9"/>
  <c r="P167" i="9"/>
  <c r="Q167" i="9"/>
  <c r="R167" i="9"/>
  <c r="S167" i="9"/>
  <c r="T167" i="9"/>
  <c r="U167" i="9"/>
  <c r="V167" i="9"/>
  <c r="W167" i="9"/>
  <c r="X167" i="9"/>
  <c r="Y167" i="9"/>
  <c r="Z167" i="9"/>
  <c r="AA167" i="9"/>
  <c r="AB167" i="9"/>
  <c r="AC167" i="9"/>
  <c r="AD167" i="9"/>
  <c r="AE167" i="9"/>
  <c r="AF167" i="9"/>
  <c r="AG167" i="9"/>
  <c r="AH167" i="9"/>
  <c r="AI167" i="9"/>
  <c r="AJ167" i="9"/>
  <c r="AK167" i="9"/>
  <c r="AL167" i="9"/>
  <c r="AM167" i="9"/>
  <c r="AN167" i="9"/>
  <c r="AO167" i="9"/>
  <c r="AP167" i="9"/>
  <c r="AQ167" i="9"/>
  <c r="AR167" i="9"/>
  <c r="AS167" i="9"/>
  <c r="AT167" i="9"/>
  <c r="AU167" i="9"/>
  <c r="AV167" i="9"/>
  <c r="AW167" i="9"/>
  <c r="AX167" i="9"/>
  <c r="AY167" i="9"/>
  <c r="AZ167" i="9"/>
  <c r="BA167" i="9"/>
  <c r="BB167" i="9"/>
  <c r="BC167" i="9"/>
  <c r="BD167" i="9"/>
  <c r="BE167" i="9"/>
  <c r="BF167" i="9"/>
  <c r="BG167" i="9"/>
  <c r="BH167" i="9"/>
  <c r="BI167" i="9"/>
  <c r="BJ167" i="9"/>
  <c r="BK167" i="9"/>
  <c r="BL167" i="9"/>
  <c r="BM167" i="9"/>
  <c r="BN167" i="9"/>
  <c r="BO167" i="9"/>
  <c r="BP167" i="9"/>
  <c r="BQ167" i="9"/>
  <c r="BR167" i="9"/>
  <c r="BS167" i="9"/>
  <c r="BT167" i="9"/>
  <c r="BU167" i="9"/>
  <c r="BV167" i="9"/>
  <c r="BW167" i="9"/>
  <c r="BX167" i="9"/>
  <c r="BY167" i="9"/>
  <c r="BZ167" i="9"/>
  <c r="CA167" i="9"/>
  <c r="CB167" i="9"/>
  <c r="CC167" i="9"/>
  <c r="CD167" i="9"/>
  <c r="CE167" i="9"/>
  <c r="CF167" i="9"/>
  <c r="CG167" i="9"/>
  <c r="CH167" i="9"/>
  <c r="CI167" i="9"/>
  <c r="CJ167" i="9"/>
  <c r="CK167" i="9"/>
  <c r="CL167" i="9"/>
  <c r="CM167" i="9"/>
  <c r="CN167" i="9"/>
  <c r="CO167" i="9"/>
  <c r="CP167" i="9"/>
  <c r="CQ167" i="9"/>
  <c r="CR167" i="9"/>
  <c r="CS167" i="9"/>
  <c r="CT167" i="9"/>
  <c r="CU167" i="9"/>
  <c r="CV167" i="9"/>
  <c r="CW167" i="9"/>
  <c r="CX167" i="9"/>
  <c r="CX212" i="9" s="1"/>
  <c r="CY167" i="9"/>
  <c r="CY212" i="9" s="1"/>
  <c r="CZ167" i="9"/>
  <c r="CZ212" i="9" s="1"/>
  <c r="DA167" i="9"/>
  <c r="DA212" i="9" s="1"/>
  <c r="DB167" i="9"/>
  <c r="DB212" i="9" s="1"/>
  <c r="DC167" i="9"/>
  <c r="DC212" i="9" s="1"/>
  <c r="G168" i="9"/>
  <c r="G214" i="9" s="1"/>
  <c r="H168" i="9"/>
  <c r="H214" i="9" s="1"/>
  <c r="I168" i="9"/>
  <c r="I214" i="9" s="1"/>
  <c r="J168" i="9"/>
  <c r="J214" i="9" s="1"/>
  <c r="K168" i="9"/>
  <c r="K214" i="9" s="1"/>
  <c r="L168" i="9"/>
  <c r="L214" i="9" s="1"/>
  <c r="M168" i="9"/>
  <c r="M214" i="9" s="1"/>
  <c r="N168" i="9"/>
  <c r="N214" i="9" s="1"/>
  <c r="O168" i="9"/>
  <c r="O214" i="9" s="1"/>
  <c r="P168" i="9"/>
  <c r="P214" i="9" s="1"/>
  <c r="Q168" i="9"/>
  <c r="Q214" i="9" s="1"/>
  <c r="R168" i="9"/>
  <c r="R214" i="9" s="1"/>
  <c r="S168" i="9"/>
  <c r="S214" i="9" s="1"/>
  <c r="T168" i="9"/>
  <c r="T214" i="9" s="1"/>
  <c r="U168" i="9"/>
  <c r="U214" i="9" s="1"/>
  <c r="V168" i="9"/>
  <c r="V214" i="9" s="1"/>
  <c r="W168" i="9"/>
  <c r="W214" i="9" s="1"/>
  <c r="X168" i="9"/>
  <c r="X214" i="9" s="1"/>
  <c r="Y168" i="9"/>
  <c r="Y214" i="9" s="1"/>
  <c r="Z168" i="9"/>
  <c r="Z214" i="9" s="1"/>
  <c r="AA168" i="9"/>
  <c r="AA214" i="9" s="1"/>
  <c r="AB168" i="9"/>
  <c r="AB214" i="9" s="1"/>
  <c r="AC168" i="9"/>
  <c r="AC214" i="9" s="1"/>
  <c r="AD168" i="9"/>
  <c r="AD214" i="9" s="1"/>
  <c r="AE168" i="9"/>
  <c r="AE214" i="9" s="1"/>
  <c r="AF168" i="9"/>
  <c r="AF214" i="9" s="1"/>
  <c r="AG168" i="9"/>
  <c r="AG214" i="9" s="1"/>
  <c r="AH168" i="9"/>
  <c r="AH214" i="9" s="1"/>
  <c r="AI168" i="9"/>
  <c r="AI214" i="9" s="1"/>
  <c r="AJ168" i="9"/>
  <c r="AJ214" i="9" s="1"/>
  <c r="AK168" i="9"/>
  <c r="AK214" i="9" s="1"/>
  <c r="AL168" i="9"/>
  <c r="AL214" i="9" s="1"/>
  <c r="AM168" i="9"/>
  <c r="AM214" i="9" s="1"/>
  <c r="AN168" i="9"/>
  <c r="AN214" i="9" s="1"/>
  <c r="AO168" i="9"/>
  <c r="AO214" i="9" s="1"/>
  <c r="AP168" i="9"/>
  <c r="AP214" i="9" s="1"/>
  <c r="AQ168" i="9"/>
  <c r="AQ214" i="9" s="1"/>
  <c r="AR168" i="9"/>
  <c r="AR214" i="9" s="1"/>
  <c r="AS168" i="9"/>
  <c r="AS214" i="9" s="1"/>
  <c r="AT168" i="9"/>
  <c r="AT214" i="9" s="1"/>
  <c r="AU168" i="9"/>
  <c r="AU214" i="9" s="1"/>
  <c r="AV168" i="9"/>
  <c r="AV214" i="9" s="1"/>
  <c r="AW168" i="9"/>
  <c r="AW214" i="9" s="1"/>
  <c r="AX168" i="9"/>
  <c r="AX214" i="9" s="1"/>
  <c r="AY168" i="9"/>
  <c r="AY214" i="9" s="1"/>
  <c r="AZ168" i="9"/>
  <c r="AZ214" i="9" s="1"/>
  <c r="BA168" i="9"/>
  <c r="BA214" i="9" s="1"/>
  <c r="BB168" i="9"/>
  <c r="BB214" i="9" s="1"/>
  <c r="BC168" i="9"/>
  <c r="BC214" i="9" s="1"/>
  <c r="BD168" i="9"/>
  <c r="BD214" i="9" s="1"/>
  <c r="BE168" i="9"/>
  <c r="BE214" i="9" s="1"/>
  <c r="BF168" i="9"/>
  <c r="BF214" i="9" s="1"/>
  <c r="BG168" i="9"/>
  <c r="BG214" i="9" s="1"/>
  <c r="BH168" i="9"/>
  <c r="BH214" i="9" s="1"/>
  <c r="BI168" i="9"/>
  <c r="BI214" i="9" s="1"/>
  <c r="BJ168" i="9"/>
  <c r="BJ214" i="9" s="1"/>
  <c r="BK168" i="9"/>
  <c r="BK214" i="9" s="1"/>
  <c r="BL168" i="9"/>
  <c r="BL214" i="9" s="1"/>
  <c r="BM168" i="9"/>
  <c r="BM214" i="9" s="1"/>
  <c r="BN168" i="9"/>
  <c r="BN214" i="9" s="1"/>
  <c r="BO168" i="9"/>
  <c r="BO214" i="9" s="1"/>
  <c r="BP168" i="9"/>
  <c r="BP214" i="9" s="1"/>
  <c r="BQ168" i="9"/>
  <c r="BQ214" i="9" s="1"/>
  <c r="BR168" i="9"/>
  <c r="BR214" i="9" s="1"/>
  <c r="BS168" i="9"/>
  <c r="BS214" i="9" s="1"/>
  <c r="BT168" i="9"/>
  <c r="BT214" i="9" s="1"/>
  <c r="BU168" i="9"/>
  <c r="BU214" i="9" s="1"/>
  <c r="BV168" i="9"/>
  <c r="BV214" i="9" s="1"/>
  <c r="BW168" i="9"/>
  <c r="BW214" i="9" s="1"/>
  <c r="BX168" i="9"/>
  <c r="BX214" i="9" s="1"/>
  <c r="BY168" i="9"/>
  <c r="BY214" i="9" s="1"/>
  <c r="BZ168" i="9"/>
  <c r="BZ214" i="9" s="1"/>
  <c r="CA168" i="9"/>
  <c r="CA214" i="9" s="1"/>
  <c r="CB168" i="9"/>
  <c r="CB214" i="9" s="1"/>
  <c r="CC168" i="9"/>
  <c r="CC214" i="9" s="1"/>
  <c r="CD168" i="9"/>
  <c r="CD214" i="9" s="1"/>
  <c r="CE168" i="9"/>
  <c r="CE214" i="9" s="1"/>
  <c r="CF168" i="9"/>
  <c r="CF214" i="9" s="1"/>
  <c r="CG168" i="9"/>
  <c r="CG214" i="9" s="1"/>
  <c r="CH168" i="9"/>
  <c r="CH214" i="9" s="1"/>
  <c r="CI168" i="9"/>
  <c r="CI214" i="9" s="1"/>
  <c r="CJ168" i="9"/>
  <c r="CJ214" i="9" s="1"/>
  <c r="CK168" i="9"/>
  <c r="CK214" i="9" s="1"/>
  <c r="CL168" i="9"/>
  <c r="CL214" i="9" s="1"/>
  <c r="CM168" i="9"/>
  <c r="CM214" i="9" s="1"/>
  <c r="CN168" i="9"/>
  <c r="CN214" i="9" s="1"/>
  <c r="CO168" i="9"/>
  <c r="CO214" i="9" s="1"/>
  <c r="CP168" i="9"/>
  <c r="CP214" i="9" s="1"/>
  <c r="CQ168" i="9"/>
  <c r="CQ214" i="9" s="1"/>
  <c r="CR168" i="9"/>
  <c r="CR214" i="9" s="1"/>
  <c r="CS168" i="9"/>
  <c r="CS214" i="9" s="1"/>
  <c r="CT168" i="9"/>
  <c r="CT214" i="9" s="1"/>
  <c r="CU168" i="9"/>
  <c r="CU214" i="9" s="1"/>
  <c r="CV168" i="9"/>
  <c r="CV214" i="9" s="1"/>
  <c r="CW168" i="9"/>
  <c r="CW214" i="9" s="1"/>
  <c r="CX168" i="9"/>
  <c r="CX214" i="9" s="1"/>
  <c r="CY168" i="9"/>
  <c r="CY214" i="9" s="1"/>
  <c r="CZ168" i="9"/>
  <c r="CZ214" i="9" s="1"/>
  <c r="DA168" i="9"/>
  <c r="DA214" i="9" s="1"/>
  <c r="DB168" i="9"/>
  <c r="DB214" i="9" s="1"/>
  <c r="DC168" i="9"/>
  <c r="DC214" i="9" s="1"/>
  <c r="G169" i="9"/>
  <c r="H169" i="9"/>
  <c r="H211" i="9" s="1"/>
  <c r="I169" i="9"/>
  <c r="I211" i="9" s="1"/>
  <c r="J169" i="9"/>
  <c r="K169" i="9"/>
  <c r="L169" i="9"/>
  <c r="M169" i="9"/>
  <c r="M211" i="9" s="1"/>
  <c r="N169" i="9"/>
  <c r="N211" i="9" s="1"/>
  <c r="O169" i="9"/>
  <c r="P169" i="9"/>
  <c r="P211" i="9" s="1"/>
  <c r="Q169" i="9"/>
  <c r="Q211" i="9" s="1"/>
  <c r="R169" i="9"/>
  <c r="S169" i="9"/>
  <c r="T169" i="9"/>
  <c r="U169" i="9"/>
  <c r="U211" i="9" s="1"/>
  <c r="V169" i="9"/>
  <c r="V211" i="9" s="1"/>
  <c r="W169" i="9"/>
  <c r="X169" i="9"/>
  <c r="X211" i="9" s="1"/>
  <c r="Y169" i="9"/>
  <c r="Y211" i="9" s="1"/>
  <c r="Z169" i="9"/>
  <c r="AA169" i="9"/>
  <c r="AB169" i="9"/>
  <c r="AC169" i="9"/>
  <c r="AC211" i="9" s="1"/>
  <c r="AD169" i="9"/>
  <c r="AD211" i="9" s="1"/>
  <c r="AE169" i="9"/>
  <c r="AF169" i="9"/>
  <c r="AF211" i="9" s="1"/>
  <c r="AG169" i="9"/>
  <c r="AG211" i="9" s="1"/>
  <c r="AH169" i="9"/>
  <c r="AI169" i="9"/>
  <c r="AJ169" i="9"/>
  <c r="AK169" i="9"/>
  <c r="AK211" i="9" s="1"/>
  <c r="AL169" i="9"/>
  <c r="AL211" i="9" s="1"/>
  <c r="AM169" i="9"/>
  <c r="AN169" i="9"/>
  <c r="AN211" i="9" s="1"/>
  <c r="AO169" i="9"/>
  <c r="AO211" i="9" s="1"/>
  <c r="AP169" i="9"/>
  <c r="AQ169" i="9"/>
  <c r="AR169" i="9"/>
  <c r="AS169" i="9"/>
  <c r="AS211" i="9" s="1"/>
  <c r="AT169" i="9"/>
  <c r="AT211" i="9" s="1"/>
  <c r="AU169" i="9"/>
  <c r="AV169" i="9"/>
  <c r="AV211" i="9" s="1"/>
  <c r="AW169" i="9"/>
  <c r="AW211" i="9" s="1"/>
  <c r="AX169" i="9"/>
  <c r="AY169" i="9"/>
  <c r="AZ169" i="9"/>
  <c r="BA169" i="9"/>
  <c r="BA211" i="9" s="1"/>
  <c r="BB169" i="9"/>
  <c r="BB211" i="9" s="1"/>
  <c r="BC169" i="9"/>
  <c r="BD169" i="9"/>
  <c r="BD211" i="9" s="1"/>
  <c r="BE169" i="9"/>
  <c r="BE211" i="9" s="1"/>
  <c r="BF169" i="9"/>
  <c r="BG169" i="9"/>
  <c r="BH169" i="9"/>
  <c r="BI169" i="9"/>
  <c r="BI211" i="9" s="1"/>
  <c r="BJ169" i="9"/>
  <c r="BJ211" i="9" s="1"/>
  <c r="BK169" i="9"/>
  <c r="BL169" i="9"/>
  <c r="BL211" i="9" s="1"/>
  <c r="BM169" i="9"/>
  <c r="BM211" i="9" s="1"/>
  <c r="BN169" i="9"/>
  <c r="BO169" i="9"/>
  <c r="BP169" i="9"/>
  <c r="BQ169" i="9"/>
  <c r="BQ211" i="9" s="1"/>
  <c r="BR169" i="9"/>
  <c r="BR211" i="9" s="1"/>
  <c r="BS169" i="9"/>
  <c r="BT169" i="9"/>
  <c r="BT211" i="9" s="1"/>
  <c r="BU169" i="9"/>
  <c r="BU211" i="9" s="1"/>
  <c r="BV169" i="9"/>
  <c r="BW169" i="9"/>
  <c r="BX169" i="9"/>
  <c r="BY169" i="9"/>
  <c r="BY211" i="9" s="1"/>
  <c r="BZ169" i="9"/>
  <c r="BZ211" i="9" s="1"/>
  <c r="CA169" i="9"/>
  <c r="CB169" i="9"/>
  <c r="CB211" i="9" s="1"/>
  <c r="CC169" i="9"/>
  <c r="CC211" i="9" s="1"/>
  <c r="CD169" i="9"/>
  <c r="CE169" i="9"/>
  <c r="CF169" i="9"/>
  <c r="CG169" i="9"/>
  <c r="CG211" i="9" s="1"/>
  <c r="CH169" i="9"/>
  <c r="CH211" i="9" s="1"/>
  <c r="CI169" i="9"/>
  <c r="CJ169" i="9"/>
  <c r="CJ211" i="9" s="1"/>
  <c r="CK169" i="9"/>
  <c r="CK211" i="9" s="1"/>
  <c r="CL169" i="9"/>
  <c r="CM169" i="9"/>
  <c r="CN169" i="9"/>
  <c r="CO169" i="9"/>
  <c r="CO211" i="9" s="1"/>
  <c r="CP169" i="9"/>
  <c r="CP211" i="9" s="1"/>
  <c r="CQ169" i="9"/>
  <c r="CR169" i="9"/>
  <c r="CR211" i="9" s="1"/>
  <c r="CS169" i="9"/>
  <c r="CS211" i="9" s="1"/>
  <c r="CT169" i="9"/>
  <c r="CU169" i="9"/>
  <c r="CV169" i="9"/>
  <c r="CW169" i="9"/>
  <c r="CW211" i="9" s="1"/>
  <c r="CX169" i="9"/>
  <c r="CX211" i="9" s="1"/>
  <c r="CY169" i="9"/>
  <c r="CY211" i="9" s="1"/>
  <c r="CZ169" i="9"/>
  <c r="CZ211" i="9" s="1"/>
  <c r="DA169" i="9"/>
  <c r="DA211" i="9" s="1"/>
  <c r="DB169" i="9"/>
  <c r="DB211" i="9" s="1"/>
  <c r="DC169" i="9"/>
  <c r="DC211" i="9" s="1"/>
  <c r="G170" i="9"/>
  <c r="H170" i="9"/>
  <c r="I170" i="9"/>
  <c r="J170" i="9"/>
  <c r="K170" i="9"/>
  <c r="L170" i="9"/>
  <c r="M170" i="9"/>
  <c r="N170" i="9"/>
  <c r="O170" i="9"/>
  <c r="P170" i="9"/>
  <c r="Q170" i="9"/>
  <c r="R170" i="9"/>
  <c r="S170" i="9"/>
  <c r="T170" i="9"/>
  <c r="U170" i="9"/>
  <c r="V170" i="9"/>
  <c r="W170" i="9"/>
  <c r="X170" i="9"/>
  <c r="Y170" i="9"/>
  <c r="Z170" i="9"/>
  <c r="AA170" i="9"/>
  <c r="AB170" i="9"/>
  <c r="AC170" i="9"/>
  <c r="AD170" i="9"/>
  <c r="AE170" i="9"/>
  <c r="AF170" i="9"/>
  <c r="AG170" i="9"/>
  <c r="AH170" i="9"/>
  <c r="AI170" i="9"/>
  <c r="AJ170" i="9"/>
  <c r="AK170" i="9"/>
  <c r="AL170" i="9"/>
  <c r="AM170" i="9"/>
  <c r="AN170" i="9"/>
  <c r="AO170" i="9"/>
  <c r="AP170" i="9"/>
  <c r="AQ170" i="9"/>
  <c r="AR170" i="9"/>
  <c r="AS170" i="9"/>
  <c r="AT170" i="9"/>
  <c r="AU170" i="9"/>
  <c r="AV170" i="9"/>
  <c r="AW170" i="9"/>
  <c r="AX170" i="9"/>
  <c r="AY170" i="9"/>
  <c r="AZ170" i="9"/>
  <c r="BA170" i="9"/>
  <c r="BB170" i="9"/>
  <c r="BC170" i="9"/>
  <c r="BD170" i="9"/>
  <c r="BE170" i="9"/>
  <c r="BF170" i="9"/>
  <c r="BG170" i="9"/>
  <c r="BH170" i="9"/>
  <c r="BI170" i="9"/>
  <c r="BJ170" i="9"/>
  <c r="BK170" i="9"/>
  <c r="BL170" i="9"/>
  <c r="BM170" i="9"/>
  <c r="BN170" i="9"/>
  <c r="BO170" i="9"/>
  <c r="BP170" i="9"/>
  <c r="BQ170" i="9"/>
  <c r="BR170" i="9"/>
  <c r="BS170" i="9"/>
  <c r="BT170" i="9"/>
  <c r="BU170" i="9"/>
  <c r="BV170" i="9"/>
  <c r="BW170" i="9"/>
  <c r="BX170" i="9"/>
  <c r="BY170" i="9"/>
  <c r="BZ170" i="9"/>
  <c r="CA170" i="9"/>
  <c r="CB170" i="9"/>
  <c r="CC170" i="9"/>
  <c r="CD170" i="9"/>
  <c r="CE170" i="9"/>
  <c r="CF170" i="9"/>
  <c r="CG170" i="9"/>
  <c r="CH170" i="9"/>
  <c r="CI170" i="9"/>
  <c r="CJ170" i="9"/>
  <c r="CK170" i="9"/>
  <c r="CL170" i="9"/>
  <c r="CM170" i="9"/>
  <c r="CN170" i="9"/>
  <c r="CO170" i="9"/>
  <c r="CP170" i="9"/>
  <c r="CQ170" i="9"/>
  <c r="CR170" i="9"/>
  <c r="CS170" i="9"/>
  <c r="CT170" i="9"/>
  <c r="CU170" i="9"/>
  <c r="CV170" i="9"/>
  <c r="CW170" i="9"/>
  <c r="CX170" i="9"/>
  <c r="CX213" i="9" s="1"/>
  <c r="CY170" i="9"/>
  <c r="CY213" i="9" s="1"/>
  <c r="CZ170" i="9"/>
  <c r="CZ213" i="9" s="1"/>
  <c r="DA170" i="9"/>
  <c r="DA213" i="9" s="1"/>
  <c r="DB170" i="9"/>
  <c r="DB213" i="9" s="1"/>
  <c r="DC170" i="9"/>
  <c r="DC213" i="9" s="1"/>
  <c r="F170" i="9"/>
  <c r="F169" i="9"/>
  <c r="F211" i="9" s="1"/>
  <c r="F168" i="9"/>
  <c r="F214" i="9" s="1"/>
  <c r="F167" i="9"/>
  <c r="F166" i="9"/>
  <c r="F208" i="9" s="1"/>
  <c r="D169" i="9"/>
  <c r="E164" i="9"/>
  <c r="E163" i="9"/>
  <c r="E161" i="9"/>
  <c r="E159" i="9"/>
  <c r="CT211" i="9" l="1"/>
  <c r="CL211" i="9"/>
  <c r="CD211" i="9"/>
  <c r="BV211" i="9"/>
  <c r="BN211" i="9"/>
  <c r="BF211" i="9"/>
  <c r="AX211" i="9"/>
  <c r="AP211" i="9"/>
  <c r="AH211" i="9"/>
  <c r="Z211" i="9"/>
  <c r="R211" i="9"/>
  <c r="J211" i="9"/>
  <c r="CU211" i="9"/>
  <c r="CM211" i="9"/>
  <c r="CE211" i="9"/>
  <c r="BW211" i="9"/>
  <c r="BO211" i="9"/>
  <c r="BG211" i="9"/>
  <c r="AY211" i="9"/>
  <c r="AQ211" i="9"/>
  <c r="AI211" i="9"/>
  <c r="AA211" i="9"/>
  <c r="S211" i="9"/>
  <c r="K211" i="9"/>
  <c r="CV190" i="9"/>
  <c r="CV211" i="9"/>
  <c r="CN211" i="9"/>
  <c r="CF211" i="9"/>
  <c r="BX211" i="9"/>
  <c r="BP211" i="9"/>
  <c r="BH211" i="9"/>
  <c r="AZ211" i="9"/>
  <c r="AR211" i="9"/>
  <c r="AJ211" i="9"/>
  <c r="AB211" i="9"/>
  <c r="T211" i="9"/>
  <c r="L211" i="9"/>
  <c r="DC216" i="9"/>
  <c r="CY216" i="9"/>
  <c r="E214" i="9"/>
  <c r="DA216" i="9"/>
  <c r="CZ216" i="9"/>
  <c r="CQ211" i="9"/>
  <c r="CI211" i="9"/>
  <c r="CA211" i="9"/>
  <c r="BS211" i="9"/>
  <c r="BK211" i="9"/>
  <c r="BC211" i="9"/>
  <c r="AU211" i="9"/>
  <c r="AM211" i="9"/>
  <c r="AE211" i="9"/>
  <c r="W211" i="9"/>
  <c r="O211" i="9"/>
  <c r="G211" i="9"/>
  <c r="DB216" i="9"/>
  <c r="CX216" i="9"/>
  <c r="BI190" i="9"/>
  <c r="CP190" i="9"/>
  <c r="AN190" i="9"/>
  <c r="N190" i="9"/>
  <c r="BH171" i="9"/>
  <c r="E201" i="9"/>
  <c r="E200" i="9"/>
  <c r="BS190" i="9"/>
  <c r="CA190" i="9"/>
  <c r="DB171" i="9"/>
  <c r="CT171" i="9"/>
  <c r="CL171" i="9"/>
  <c r="CD171" i="9"/>
  <c r="BV171" i="9"/>
  <c r="BN171" i="9"/>
  <c r="BF171" i="9"/>
  <c r="AX171" i="9"/>
  <c r="AP171" i="9"/>
  <c r="AH171" i="9"/>
  <c r="Z171" i="9"/>
  <c r="R171" i="9"/>
  <c r="J171" i="9"/>
  <c r="CY171" i="9"/>
  <c r="CQ171" i="9"/>
  <c r="CI171" i="9"/>
  <c r="CA171" i="9"/>
  <c r="BS171" i="9"/>
  <c r="BK171" i="9"/>
  <c r="BC171" i="9"/>
  <c r="AU171" i="9"/>
  <c r="AM171" i="9"/>
  <c r="AE171" i="9"/>
  <c r="W171" i="9"/>
  <c r="O171" i="9"/>
  <c r="G171" i="9"/>
  <c r="CV171" i="9"/>
  <c r="CN171" i="9"/>
  <c r="BX171" i="9"/>
  <c r="BP171" i="9"/>
  <c r="AZ171" i="9"/>
  <c r="AR171" i="9"/>
  <c r="AJ171" i="9"/>
  <c r="AB171" i="9"/>
  <c r="T171" i="9"/>
  <c r="L171" i="9"/>
  <c r="CP171" i="9"/>
  <c r="BZ171" i="9"/>
  <c r="BJ171" i="9"/>
  <c r="E188" i="9"/>
  <c r="DA171" i="9"/>
  <c r="CS171" i="9"/>
  <c r="CK171" i="9"/>
  <c r="CC171" i="9"/>
  <c r="BU171" i="9"/>
  <c r="BM171" i="9"/>
  <c r="BE171" i="9"/>
  <c r="AW171" i="9"/>
  <c r="AO171" i="9"/>
  <c r="AG171" i="9"/>
  <c r="Y171" i="9"/>
  <c r="Q171" i="9"/>
  <c r="I171" i="9"/>
  <c r="CX171" i="9"/>
  <c r="CH171" i="9"/>
  <c r="BR171" i="9"/>
  <c r="BB171" i="9"/>
  <c r="AT171" i="9"/>
  <c r="AL171" i="9"/>
  <c r="AD171" i="9"/>
  <c r="V171" i="9"/>
  <c r="N171" i="9"/>
  <c r="DC171" i="9"/>
  <c r="CU171" i="9"/>
  <c r="CM171" i="9"/>
  <c r="CE171" i="9"/>
  <c r="BW171" i="9"/>
  <c r="BO171" i="9"/>
  <c r="BG171" i="9"/>
  <c r="AY171" i="9"/>
  <c r="AQ171" i="9"/>
  <c r="AI171" i="9"/>
  <c r="AA171" i="9"/>
  <c r="S171" i="9"/>
  <c r="K171" i="9"/>
  <c r="CZ171" i="9"/>
  <c r="CR171" i="9"/>
  <c r="CJ171" i="9"/>
  <c r="CB171" i="9"/>
  <c r="BT171" i="9"/>
  <c r="BL171" i="9"/>
  <c r="BD171" i="9"/>
  <c r="AV171" i="9"/>
  <c r="AN171" i="9"/>
  <c r="AF171" i="9"/>
  <c r="X171" i="9"/>
  <c r="P171" i="9"/>
  <c r="H171" i="9"/>
  <c r="CW171" i="9"/>
  <c r="CO171" i="9"/>
  <c r="CG171" i="9"/>
  <c r="BY171" i="9"/>
  <c r="BQ171" i="9"/>
  <c r="BI171" i="9"/>
  <c r="BA171" i="9"/>
  <c r="AS171" i="9"/>
  <c r="AK171" i="9"/>
  <c r="AC171" i="9"/>
  <c r="U171" i="9"/>
  <c r="M171" i="9"/>
  <c r="E189" i="9"/>
  <c r="F171" i="9"/>
  <c r="CF171" i="9"/>
  <c r="J190" i="9"/>
  <c r="R190" i="9"/>
  <c r="Z190" i="9"/>
  <c r="AH190" i="9"/>
  <c r="AP190" i="9"/>
  <c r="AX190" i="9"/>
  <c r="BF190" i="9"/>
  <c r="BN190" i="9"/>
  <c r="BV190" i="9"/>
  <c r="CD190" i="9"/>
  <c r="CL190" i="9"/>
  <c r="CT190" i="9"/>
  <c r="E170" i="9"/>
  <c r="K190" i="9"/>
  <c r="S190" i="9"/>
  <c r="AA190" i="9"/>
  <c r="AI190" i="9"/>
  <c r="AQ190" i="9"/>
  <c r="AY190" i="9"/>
  <c r="BG190" i="9"/>
  <c r="BO190" i="9"/>
  <c r="BW190" i="9"/>
  <c r="CE190" i="9"/>
  <c r="CM190" i="9"/>
  <c r="CU190" i="9"/>
  <c r="E168" i="9"/>
  <c r="E167" i="9"/>
  <c r="E166" i="9"/>
  <c r="E169" i="9"/>
  <c r="E165" i="9"/>
  <c r="E211" i="9" l="1"/>
  <c r="E203" i="9"/>
  <c r="E190" i="9"/>
  <c r="E171" i="9"/>
  <c r="E126" i="9" l="1"/>
  <c r="E129" i="9"/>
  <c r="E130" i="9"/>
  <c r="E131" i="9"/>
  <c r="E132" i="9"/>
  <c r="E134" i="9"/>
  <c r="E135" i="9"/>
  <c r="E136" i="9"/>
  <c r="E137" i="9"/>
  <c r="E138" i="9"/>
  <c r="E139" i="9"/>
  <c r="E140" i="9"/>
  <c r="E142" i="9"/>
  <c r="E143" i="9"/>
  <c r="E144" i="9"/>
  <c r="E145" i="9"/>
  <c r="CP146" i="9"/>
  <c r="E146" i="9" s="1"/>
  <c r="E147" i="9"/>
  <c r="E148" i="9"/>
  <c r="CW152" i="9"/>
  <c r="CV152" i="9"/>
  <c r="CU152" i="9"/>
  <c r="CT152" i="9"/>
  <c r="CS152" i="9"/>
  <c r="CR152" i="9"/>
  <c r="CQ152" i="9"/>
  <c r="CO152" i="9"/>
  <c r="CN152" i="9"/>
  <c r="CM152" i="9"/>
  <c r="CL152" i="9"/>
  <c r="CK152" i="9"/>
  <c r="CJ152" i="9"/>
  <c r="CI152" i="9"/>
  <c r="CH152" i="9"/>
  <c r="CG152" i="9"/>
  <c r="CF152" i="9"/>
  <c r="CE152" i="9"/>
  <c r="CD152" i="9"/>
  <c r="CC152" i="9"/>
  <c r="CB152" i="9"/>
  <c r="CA152" i="9"/>
  <c r="BZ152" i="9"/>
  <c r="BY152" i="9"/>
  <c r="BX152" i="9"/>
  <c r="BW152" i="9"/>
  <c r="BV152" i="9"/>
  <c r="BU152" i="9"/>
  <c r="BT152" i="9"/>
  <c r="BS152" i="9"/>
  <c r="BR152" i="9"/>
  <c r="BQ152" i="9"/>
  <c r="BP152" i="9"/>
  <c r="BO152" i="9"/>
  <c r="BN152" i="9"/>
  <c r="BM152" i="9"/>
  <c r="BL152" i="9"/>
  <c r="BK152" i="9"/>
  <c r="BJ152" i="9"/>
  <c r="BI152" i="9"/>
  <c r="BH152" i="9"/>
  <c r="BG152" i="9"/>
  <c r="BF152" i="9"/>
  <c r="BE152" i="9"/>
  <c r="BD152" i="9"/>
  <c r="BC152" i="9"/>
  <c r="BB152" i="9"/>
  <c r="BA152" i="9"/>
  <c r="AZ152" i="9"/>
  <c r="AY152" i="9"/>
  <c r="AX152" i="9"/>
  <c r="AW152" i="9"/>
  <c r="AV152" i="9"/>
  <c r="AU152" i="9"/>
  <c r="AT152" i="9"/>
  <c r="AS152" i="9"/>
  <c r="AR152" i="9"/>
  <c r="AQ152" i="9"/>
  <c r="AP152" i="9"/>
  <c r="AO152" i="9"/>
  <c r="AN152" i="9"/>
  <c r="AM152" i="9"/>
  <c r="AL152" i="9"/>
  <c r="AK152" i="9"/>
  <c r="AJ152" i="9"/>
  <c r="AI152" i="9"/>
  <c r="AH152" i="9"/>
  <c r="AG152" i="9"/>
  <c r="AF152" i="9"/>
  <c r="AE152" i="9"/>
  <c r="AD152" i="9"/>
  <c r="AC152" i="9"/>
  <c r="AB152" i="9"/>
  <c r="AA152" i="9"/>
  <c r="Z152" i="9"/>
  <c r="Y152" i="9"/>
  <c r="X152" i="9"/>
  <c r="W152" i="9"/>
  <c r="V152" i="9"/>
  <c r="U152" i="9"/>
  <c r="T152" i="9"/>
  <c r="S152" i="9"/>
  <c r="R152" i="9"/>
  <c r="Q152" i="9"/>
  <c r="P152" i="9"/>
  <c r="O152" i="9"/>
  <c r="N152" i="9"/>
  <c r="M152" i="9"/>
  <c r="L152" i="9"/>
  <c r="K152" i="9"/>
  <c r="J152" i="9"/>
  <c r="I152" i="9"/>
  <c r="H152" i="9"/>
  <c r="G152" i="9"/>
  <c r="F152" i="9"/>
  <c r="CW151" i="9"/>
  <c r="CV151" i="9"/>
  <c r="CU151" i="9"/>
  <c r="CT151" i="9"/>
  <c r="CS151" i="9"/>
  <c r="CR151" i="9"/>
  <c r="CQ151" i="9"/>
  <c r="CP151" i="9"/>
  <c r="CO151" i="9"/>
  <c r="CN151" i="9"/>
  <c r="CM151" i="9"/>
  <c r="CL151" i="9"/>
  <c r="CK151" i="9"/>
  <c r="CJ151" i="9"/>
  <c r="CI151" i="9"/>
  <c r="CH151" i="9"/>
  <c r="CG151" i="9"/>
  <c r="CF151" i="9"/>
  <c r="CE151" i="9"/>
  <c r="CD151" i="9"/>
  <c r="CC151" i="9"/>
  <c r="CB151" i="9"/>
  <c r="CA151" i="9"/>
  <c r="BZ151" i="9"/>
  <c r="BY151" i="9"/>
  <c r="BX151" i="9"/>
  <c r="BW151" i="9"/>
  <c r="BV151" i="9"/>
  <c r="BU151" i="9"/>
  <c r="BT151" i="9"/>
  <c r="BS151" i="9"/>
  <c r="BR151" i="9"/>
  <c r="BQ151" i="9"/>
  <c r="BP151" i="9"/>
  <c r="BO151" i="9"/>
  <c r="BN151" i="9"/>
  <c r="BM151" i="9"/>
  <c r="BL151" i="9"/>
  <c r="BK151" i="9"/>
  <c r="BJ151" i="9"/>
  <c r="BI151" i="9"/>
  <c r="BH151" i="9"/>
  <c r="BG151" i="9"/>
  <c r="BF151" i="9"/>
  <c r="BE151" i="9"/>
  <c r="BD151" i="9"/>
  <c r="BC151" i="9"/>
  <c r="BB151" i="9"/>
  <c r="BA151" i="9"/>
  <c r="AZ151" i="9"/>
  <c r="AY151" i="9"/>
  <c r="AX151" i="9"/>
  <c r="AW151" i="9"/>
  <c r="AV151" i="9"/>
  <c r="AU151" i="9"/>
  <c r="AT151" i="9"/>
  <c r="AS151" i="9"/>
  <c r="AR151" i="9"/>
  <c r="AQ151" i="9"/>
  <c r="AP151" i="9"/>
  <c r="AO151" i="9"/>
  <c r="AN151" i="9"/>
  <c r="AM151" i="9"/>
  <c r="AL151" i="9"/>
  <c r="AK151" i="9"/>
  <c r="AJ151" i="9"/>
  <c r="AI151" i="9"/>
  <c r="AH151" i="9"/>
  <c r="AG151" i="9"/>
  <c r="AF151" i="9"/>
  <c r="AE151" i="9"/>
  <c r="AD151" i="9"/>
  <c r="AC151" i="9"/>
  <c r="AB151" i="9"/>
  <c r="AA151" i="9"/>
  <c r="Z151" i="9"/>
  <c r="Y151" i="9"/>
  <c r="X151" i="9"/>
  <c r="W151" i="9"/>
  <c r="V151" i="9"/>
  <c r="U151" i="9"/>
  <c r="T151" i="9"/>
  <c r="S151" i="9"/>
  <c r="R151" i="9"/>
  <c r="Q151" i="9"/>
  <c r="P151" i="9"/>
  <c r="O151" i="9"/>
  <c r="N151" i="9"/>
  <c r="M151" i="9"/>
  <c r="L151" i="9"/>
  <c r="K151" i="9"/>
  <c r="J151" i="9"/>
  <c r="I151" i="9"/>
  <c r="H151" i="9"/>
  <c r="G151" i="9"/>
  <c r="F151" i="9"/>
  <c r="CW150" i="9"/>
  <c r="CV150" i="9"/>
  <c r="CU150" i="9"/>
  <c r="CT150" i="9"/>
  <c r="CS150" i="9"/>
  <c r="CR150" i="9"/>
  <c r="CQ150" i="9"/>
  <c r="CP150" i="9"/>
  <c r="CO150" i="9"/>
  <c r="CN150" i="9"/>
  <c r="E125" i="9"/>
  <c r="CP124" i="9"/>
  <c r="E123" i="9"/>
  <c r="E122" i="9"/>
  <c r="E121" i="9"/>
  <c r="E120" i="9"/>
  <c r="CM119" i="9"/>
  <c r="CL119" i="9"/>
  <c r="CK119" i="9"/>
  <c r="CJ119" i="9"/>
  <c r="CI119" i="9"/>
  <c r="CH119" i="9"/>
  <c r="CG119" i="9"/>
  <c r="CF119" i="9"/>
  <c r="CE119" i="9"/>
  <c r="CD119" i="9"/>
  <c r="CC119" i="9"/>
  <c r="CB119" i="9"/>
  <c r="CA119" i="9"/>
  <c r="BZ119" i="9"/>
  <c r="BY119" i="9"/>
  <c r="BX119" i="9"/>
  <c r="BW119" i="9"/>
  <c r="BV119" i="9"/>
  <c r="BU119" i="9"/>
  <c r="BT119" i="9"/>
  <c r="BS119" i="9"/>
  <c r="BR119" i="9"/>
  <c r="BQ119" i="9"/>
  <c r="BP119" i="9"/>
  <c r="BO119" i="9"/>
  <c r="BN119" i="9"/>
  <c r="BM119" i="9"/>
  <c r="BL119" i="9"/>
  <c r="BK119" i="9"/>
  <c r="BJ119" i="9"/>
  <c r="BI119" i="9"/>
  <c r="BH119" i="9"/>
  <c r="BG119" i="9"/>
  <c r="BF119" i="9"/>
  <c r="BE119" i="9"/>
  <c r="BD119" i="9"/>
  <c r="BC119" i="9"/>
  <c r="BB119" i="9"/>
  <c r="BA119" i="9"/>
  <c r="AZ119" i="9"/>
  <c r="AY119" i="9"/>
  <c r="AX119" i="9"/>
  <c r="AW119" i="9"/>
  <c r="AV119" i="9"/>
  <c r="AU119" i="9"/>
  <c r="AT119" i="9"/>
  <c r="AS119" i="9"/>
  <c r="AR119" i="9"/>
  <c r="AQ119" i="9"/>
  <c r="AP119" i="9"/>
  <c r="AO119" i="9"/>
  <c r="AN119" i="9"/>
  <c r="AM119" i="9"/>
  <c r="AL119" i="9"/>
  <c r="AK119" i="9"/>
  <c r="AJ119" i="9"/>
  <c r="AI119" i="9"/>
  <c r="AH119" i="9"/>
  <c r="AG119" i="9"/>
  <c r="AF119" i="9"/>
  <c r="AE119" i="9"/>
  <c r="AD119" i="9"/>
  <c r="AC119" i="9"/>
  <c r="AB119" i="9"/>
  <c r="AA119" i="9"/>
  <c r="Z119" i="9"/>
  <c r="Y119" i="9"/>
  <c r="X119" i="9"/>
  <c r="W119" i="9"/>
  <c r="V119" i="9"/>
  <c r="U119" i="9"/>
  <c r="T119" i="9"/>
  <c r="S119" i="9"/>
  <c r="R119" i="9"/>
  <c r="Q119" i="9"/>
  <c r="P119" i="9"/>
  <c r="O119" i="9"/>
  <c r="N119" i="9"/>
  <c r="M119" i="9"/>
  <c r="L119" i="9"/>
  <c r="K119" i="9"/>
  <c r="J119" i="9"/>
  <c r="I119" i="9"/>
  <c r="H119" i="9"/>
  <c r="G119" i="9"/>
  <c r="F119" i="9"/>
  <c r="CM118" i="9"/>
  <c r="CL118" i="9"/>
  <c r="CK118" i="9"/>
  <c r="CJ118" i="9"/>
  <c r="CI118" i="9"/>
  <c r="CH118" i="9"/>
  <c r="CG118" i="9"/>
  <c r="CF118" i="9"/>
  <c r="CE118" i="9"/>
  <c r="CD118" i="9"/>
  <c r="CC118" i="9"/>
  <c r="CB118" i="9"/>
  <c r="CA118" i="9"/>
  <c r="BZ118" i="9"/>
  <c r="BY118" i="9"/>
  <c r="BX118" i="9"/>
  <c r="BW118" i="9"/>
  <c r="BV118" i="9"/>
  <c r="BU118" i="9"/>
  <c r="BT118" i="9"/>
  <c r="BS118" i="9"/>
  <c r="BR118" i="9"/>
  <c r="BQ118" i="9"/>
  <c r="BP118" i="9"/>
  <c r="BO118" i="9"/>
  <c r="BN118" i="9"/>
  <c r="BM118" i="9"/>
  <c r="BL118" i="9"/>
  <c r="BK118" i="9"/>
  <c r="BJ118" i="9"/>
  <c r="BI118" i="9"/>
  <c r="BH118" i="9"/>
  <c r="BG118" i="9"/>
  <c r="BF118" i="9"/>
  <c r="BE118" i="9"/>
  <c r="BD118" i="9"/>
  <c r="BC118" i="9"/>
  <c r="BB118" i="9"/>
  <c r="BA118" i="9"/>
  <c r="AZ118" i="9"/>
  <c r="AY118" i="9"/>
  <c r="AX118" i="9"/>
  <c r="AW118" i="9"/>
  <c r="AV118" i="9"/>
  <c r="AU118" i="9"/>
  <c r="AT118" i="9"/>
  <c r="AS118" i="9"/>
  <c r="AR118" i="9"/>
  <c r="AQ118" i="9"/>
  <c r="AP118" i="9"/>
  <c r="AO118" i="9"/>
  <c r="AN118" i="9"/>
  <c r="AM118" i="9"/>
  <c r="AL118" i="9"/>
  <c r="AK118" i="9"/>
  <c r="AJ118" i="9"/>
  <c r="AI118" i="9"/>
  <c r="AH118" i="9"/>
  <c r="AG118" i="9"/>
  <c r="AF118" i="9"/>
  <c r="AE118" i="9"/>
  <c r="AD118" i="9"/>
  <c r="AC118" i="9"/>
  <c r="AB118" i="9"/>
  <c r="AA118" i="9"/>
  <c r="Z118" i="9"/>
  <c r="Y118" i="9"/>
  <c r="X118" i="9"/>
  <c r="W118" i="9"/>
  <c r="V118" i="9"/>
  <c r="U118" i="9"/>
  <c r="T118" i="9"/>
  <c r="S118" i="9"/>
  <c r="R118" i="9"/>
  <c r="Q118" i="9"/>
  <c r="P118" i="9"/>
  <c r="O118" i="9"/>
  <c r="N118" i="9"/>
  <c r="M118" i="9"/>
  <c r="L118" i="9"/>
  <c r="K118" i="9"/>
  <c r="J118" i="9"/>
  <c r="I118" i="9"/>
  <c r="H118" i="9"/>
  <c r="G118" i="9"/>
  <c r="F118" i="9"/>
  <c r="E117" i="9"/>
  <c r="CW111" i="9"/>
  <c r="CV111" i="9"/>
  <c r="CU111" i="9"/>
  <c r="CT111" i="9"/>
  <c r="CS111" i="9"/>
  <c r="CR111" i="9"/>
  <c r="CQ111" i="9"/>
  <c r="CP111" i="9"/>
  <c r="CO111" i="9"/>
  <c r="CN111" i="9"/>
  <c r="CM111" i="9"/>
  <c r="CL111" i="9"/>
  <c r="CK111" i="9"/>
  <c r="CJ111" i="9"/>
  <c r="CI111" i="9"/>
  <c r="CH111" i="9"/>
  <c r="CG111" i="9"/>
  <c r="CF111" i="9"/>
  <c r="CE111" i="9"/>
  <c r="CD111" i="9"/>
  <c r="CC111" i="9"/>
  <c r="CB111" i="9"/>
  <c r="CA111" i="9"/>
  <c r="BZ111" i="9"/>
  <c r="BY111" i="9"/>
  <c r="BX111" i="9"/>
  <c r="BW111" i="9"/>
  <c r="BV111" i="9"/>
  <c r="BU111" i="9"/>
  <c r="BT111" i="9"/>
  <c r="BS111" i="9"/>
  <c r="BR111" i="9"/>
  <c r="BQ111" i="9"/>
  <c r="BP111" i="9"/>
  <c r="BO111" i="9"/>
  <c r="BN111" i="9"/>
  <c r="BM111" i="9"/>
  <c r="BL111" i="9"/>
  <c r="BK111" i="9"/>
  <c r="BJ111" i="9"/>
  <c r="BI111" i="9"/>
  <c r="BH111" i="9"/>
  <c r="BG111" i="9"/>
  <c r="BF111" i="9"/>
  <c r="BE111" i="9"/>
  <c r="BD111" i="9"/>
  <c r="BC111" i="9"/>
  <c r="BB111" i="9"/>
  <c r="BA111" i="9"/>
  <c r="AZ111" i="9"/>
  <c r="AY111" i="9"/>
  <c r="AX111" i="9"/>
  <c r="AW111" i="9"/>
  <c r="AV111" i="9"/>
  <c r="AU111" i="9"/>
  <c r="AT111" i="9"/>
  <c r="AS111" i="9"/>
  <c r="AR111" i="9"/>
  <c r="AQ111" i="9"/>
  <c r="AP111" i="9"/>
  <c r="AO111" i="9"/>
  <c r="AN111" i="9"/>
  <c r="AM111" i="9"/>
  <c r="AL111" i="9"/>
  <c r="AK111" i="9"/>
  <c r="AJ111" i="9"/>
  <c r="AI111" i="9"/>
  <c r="AH111" i="9"/>
  <c r="AG111" i="9"/>
  <c r="AF111" i="9"/>
  <c r="AE111" i="9"/>
  <c r="AD111" i="9"/>
  <c r="AC111" i="9"/>
  <c r="AB111" i="9"/>
  <c r="AA111" i="9"/>
  <c r="Z111" i="9"/>
  <c r="Y111" i="9"/>
  <c r="X111" i="9"/>
  <c r="W111" i="9"/>
  <c r="V111" i="9"/>
  <c r="U111" i="9"/>
  <c r="T111" i="9"/>
  <c r="S111" i="9"/>
  <c r="R111" i="9"/>
  <c r="Q111" i="9"/>
  <c r="P111" i="9"/>
  <c r="O111" i="9"/>
  <c r="N111" i="9"/>
  <c r="M111" i="9"/>
  <c r="L111" i="9"/>
  <c r="K111" i="9"/>
  <c r="J111" i="9"/>
  <c r="I111" i="9"/>
  <c r="H111" i="9"/>
  <c r="G111" i="9"/>
  <c r="F111" i="9"/>
  <c r="CW110" i="9"/>
  <c r="CV110" i="9"/>
  <c r="CU110" i="9"/>
  <c r="CT110" i="9"/>
  <c r="CS110" i="9"/>
  <c r="CR110" i="9"/>
  <c r="CQ110" i="9"/>
  <c r="CP110" i="9"/>
  <c r="CO110" i="9"/>
  <c r="CN110" i="9"/>
  <c r="CM110" i="9"/>
  <c r="CL110" i="9"/>
  <c r="CK110" i="9"/>
  <c r="CJ110" i="9"/>
  <c r="CI110" i="9"/>
  <c r="CH110" i="9"/>
  <c r="CG110" i="9"/>
  <c r="CF110" i="9"/>
  <c r="CE110" i="9"/>
  <c r="CD110" i="9"/>
  <c r="CC110" i="9"/>
  <c r="CB110" i="9"/>
  <c r="CA110" i="9"/>
  <c r="BZ110" i="9"/>
  <c r="BY110" i="9"/>
  <c r="BX110" i="9"/>
  <c r="BW110" i="9"/>
  <c r="BV110" i="9"/>
  <c r="BU110" i="9"/>
  <c r="BT110" i="9"/>
  <c r="BS110" i="9"/>
  <c r="BR110" i="9"/>
  <c r="BQ110" i="9"/>
  <c r="BP110" i="9"/>
  <c r="BO110" i="9"/>
  <c r="BN110" i="9"/>
  <c r="BM110" i="9"/>
  <c r="BL110" i="9"/>
  <c r="BK110" i="9"/>
  <c r="BJ110" i="9"/>
  <c r="BI110" i="9"/>
  <c r="BH110" i="9"/>
  <c r="BG110" i="9"/>
  <c r="BF110" i="9"/>
  <c r="BE110" i="9"/>
  <c r="BD110" i="9"/>
  <c r="BC110" i="9"/>
  <c r="BB110" i="9"/>
  <c r="BA110" i="9"/>
  <c r="AZ110" i="9"/>
  <c r="AY110" i="9"/>
  <c r="AX110" i="9"/>
  <c r="AW110" i="9"/>
  <c r="AV110" i="9"/>
  <c r="AU110" i="9"/>
  <c r="AT110" i="9"/>
  <c r="AS110" i="9"/>
  <c r="AR110" i="9"/>
  <c r="AQ110" i="9"/>
  <c r="AP110" i="9"/>
  <c r="AO110" i="9"/>
  <c r="AN110" i="9"/>
  <c r="AM110" i="9"/>
  <c r="AL110" i="9"/>
  <c r="AK110" i="9"/>
  <c r="AJ110" i="9"/>
  <c r="AI110" i="9"/>
  <c r="AH110" i="9"/>
  <c r="AG110" i="9"/>
  <c r="AF110" i="9"/>
  <c r="AE110" i="9"/>
  <c r="AD110" i="9"/>
  <c r="AC110" i="9"/>
  <c r="AB110" i="9"/>
  <c r="AA110" i="9"/>
  <c r="Z110" i="9"/>
  <c r="Y110" i="9"/>
  <c r="X110" i="9"/>
  <c r="W110" i="9"/>
  <c r="V110" i="9"/>
  <c r="U110" i="9"/>
  <c r="T110" i="9"/>
  <c r="S110" i="9"/>
  <c r="R110" i="9"/>
  <c r="Q110" i="9"/>
  <c r="P110" i="9"/>
  <c r="O110" i="9"/>
  <c r="N110" i="9"/>
  <c r="M110" i="9"/>
  <c r="L110" i="9"/>
  <c r="K110" i="9"/>
  <c r="J110" i="9"/>
  <c r="I110" i="9"/>
  <c r="H110" i="9"/>
  <c r="G110" i="9"/>
  <c r="F110" i="9"/>
  <c r="CW109" i="9"/>
  <c r="CV109" i="9"/>
  <c r="CU109" i="9"/>
  <c r="CT109" i="9"/>
  <c r="CS109" i="9"/>
  <c r="CR109" i="9"/>
  <c r="CQ109" i="9"/>
  <c r="CP109" i="9"/>
  <c r="CO109" i="9"/>
  <c r="CN109" i="9"/>
  <c r="CM109" i="9"/>
  <c r="CL109" i="9"/>
  <c r="CK109" i="9"/>
  <c r="CJ109" i="9"/>
  <c r="CI109" i="9"/>
  <c r="CH109" i="9"/>
  <c r="CG109" i="9"/>
  <c r="CF109" i="9"/>
  <c r="CE109" i="9"/>
  <c r="CD109" i="9"/>
  <c r="CC109" i="9"/>
  <c r="CB109" i="9"/>
  <c r="CA109" i="9"/>
  <c r="BZ109" i="9"/>
  <c r="BY109" i="9"/>
  <c r="BX109" i="9"/>
  <c r="BW109" i="9"/>
  <c r="BV109" i="9"/>
  <c r="BU109" i="9"/>
  <c r="BT109" i="9"/>
  <c r="BS109" i="9"/>
  <c r="BR109" i="9"/>
  <c r="BQ109" i="9"/>
  <c r="BP109" i="9"/>
  <c r="BO109" i="9"/>
  <c r="BN109" i="9"/>
  <c r="BM109" i="9"/>
  <c r="BL109" i="9"/>
  <c r="BK109" i="9"/>
  <c r="BJ109" i="9"/>
  <c r="BI109" i="9"/>
  <c r="BH109" i="9"/>
  <c r="BG109" i="9"/>
  <c r="BF109" i="9"/>
  <c r="BE109" i="9"/>
  <c r="BD109" i="9"/>
  <c r="BC109" i="9"/>
  <c r="BB109" i="9"/>
  <c r="BA109" i="9"/>
  <c r="AZ109" i="9"/>
  <c r="AY109" i="9"/>
  <c r="AX109" i="9"/>
  <c r="AW109" i="9"/>
  <c r="AV109" i="9"/>
  <c r="AU109" i="9"/>
  <c r="AT109" i="9"/>
  <c r="AS109" i="9"/>
  <c r="AR109" i="9"/>
  <c r="AQ109" i="9"/>
  <c r="AP109" i="9"/>
  <c r="AO109" i="9"/>
  <c r="AN109" i="9"/>
  <c r="AM109" i="9"/>
  <c r="AL109" i="9"/>
  <c r="AK109" i="9"/>
  <c r="AJ109" i="9"/>
  <c r="AI109" i="9"/>
  <c r="AH109" i="9"/>
  <c r="AG109" i="9"/>
  <c r="AF109" i="9"/>
  <c r="AE109" i="9"/>
  <c r="AD109" i="9"/>
  <c r="AC109" i="9"/>
  <c r="AB109" i="9"/>
  <c r="AA109" i="9"/>
  <c r="Z109" i="9"/>
  <c r="Y109" i="9"/>
  <c r="X109" i="9"/>
  <c r="W109" i="9"/>
  <c r="V109" i="9"/>
  <c r="U109" i="9"/>
  <c r="T109" i="9"/>
  <c r="S109" i="9"/>
  <c r="R109" i="9"/>
  <c r="Q109" i="9"/>
  <c r="P109" i="9"/>
  <c r="O109" i="9"/>
  <c r="N109" i="9"/>
  <c r="M109" i="9"/>
  <c r="L109" i="9"/>
  <c r="K109" i="9"/>
  <c r="J109" i="9"/>
  <c r="I109" i="9"/>
  <c r="H109" i="9"/>
  <c r="G109" i="9"/>
  <c r="F109" i="9"/>
  <c r="CW108" i="9"/>
  <c r="CV108" i="9"/>
  <c r="CU108" i="9"/>
  <c r="CT108" i="9"/>
  <c r="CS108" i="9"/>
  <c r="CR108" i="9"/>
  <c r="CQ108" i="9"/>
  <c r="CP108" i="9"/>
  <c r="CO108" i="9"/>
  <c r="CN108" i="9"/>
  <c r="CM108" i="9"/>
  <c r="CL108" i="9"/>
  <c r="CK108" i="9"/>
  <c r="CJ108" i="9"/>
  <c r="CI108" i="9"/>
  <c r="CH108" i="9"/>
  <c r="CG108" i="9"/>
  <c r="CF108" i="9"/>
  <c r="CE108" i="9"/>
  <c r="CD108" i="9"/>
  <c r="CC108" i="9"/>
  <c r="CB108" i="9"/>
  <c r="CA108" i="9"/>
  <c r="BZ108" i="9"/>
  <c r="BY108" i="9"/>
  <c r="BX108" i="9"/>
  <c r="BW108" i="9"/>
  <c r="BV108" i="9"/>
  <c r="BU108" i="9"/>
  <c r="BT108" i="9"/>
  <c r="BS108" i="9"/>
  <c r="BR108" i="9"/>
  <c r="BQ108" i="9"/>
  <c r="BP108" i="9"/>
  <c r="BO108" i="9"/>
  <c r="BN108" i="9"/>
  <c r="BM108" i="9"/>
  <c r="BL108" i="9"/>
  <c r="BK108" i="9"/>
  <c r="BJ108" i="9"/>
  <c r="BI108" i="9"/>
  <c r="BH108" i="9"/>
  <c r="BG108" i="9"/>
  <c r="BF108" i="9"/>
  <c r="BE108" i="9"/>
  <c r="BD108" i="9"/>
  <c r="BC108" i="9"/>
  <c r="BB108" i="9"/>
  <c r="BA108" i="9"/>
  <c r="AZ108" i="9"/>
  <c r="AY108" i="9"/>
  <c r="AX108" i="9"/>
  <c r="AW108" i="9"/>
  <c r="AV108" i="9"/>
  <c r="AU108" i="9"/>
  <c r="AT108" i="9"/>
  <c r="AS108" i="9"/>
  <c r="AR108" i="9"/>
  <c r="AQ108" i="9"/>
  <c r="AP108" i="9"/>
  <c r="AO108" i="9"/>
  <c r="AN108" i="9"/>
  <c r="AM108" i="9"/>
  <c r="AL108" i="9"/>
  <c r="AK108" i="9"/>
  <c r="AJ108" i="9"/>
  <c r="AI108" i="9"/>
  <c r="AH108" i="9"/>
  <c r="AG108" i="9"/>
  <c r="AF108" i="9"/>
  <c r="AE108" i="9"/>
  <c r="AD108" i="9"/>
  <c r="AC108" i="9"/>
  <c r="AB108" i="9"/>
  <c r="AA108" i="9"/>
  <c r="Z108" i="9"/>
  <c r="Y108" i="9"/>
  <c r="X108" i="9"/>
  <c r="W108" i="9"/>
  <c r="V108" i="9"/>
  <c r="U108" i="9"/>
  <c r="T108" i="9"/>
  <c r="S108" i="9"/>
  <c r="R108" i="9"/>
  <c r="Q108" i="9"/>
  <c r="P108" i="9"/>
  <c r="O108" i="9"/>
  <c r="N108" i="9"/>
  <c r="M108" i="9"/>
  <c r="L108" i="9"/>
  <c r="K108" i="9"/>
  <c r="J108" i="9"/>
  <c r="I108" i="9"/>
  <c r="H108" i="9"/>
  <c r="G108" i="9"/>
  <c r="F108" i="9"/>
  <c r="E107" i="9"/>
  <c r="E105" i="9"/>
  <c r="E104" i="9"/>
  <c r="E101" i="9"/>
  <c r="E99" i="9"/>
  <c r="E98" i="9"/>
  <c r="E97" i="9"/>
  <c r="E96" i="9"/>
  <c r="E95" i="9"/>
  <c r="E94" i="9"/>
  <c r="E93" i="9"/>
  <c r="E92" i="9"/>
  <c r="E91" i="9"/>
  <c r="E90" i="9"/>
  <c r="E89" i="9"/>
  <c r="E88" i="9"/>
  <c r="E87" i="9"/>
  <c r="E86" i="9"/>
  <c r="E85" i="9"/>
  <c r="E84" i="9"/>
  <c r="E83" i="9"/>
  <c r="E82" i="9"/>
  <c r="E81" i="9"/>
  <c r="E80" i="9"/>
  <c r="E79" i="9"/>
  <c r="E78" i="9"/>
  <c r="E77" i="9"/>
  <c r="E76" i="9"/>
  <c r="E72" i="9"/>
  <c r="E71" i="9"/>
  <c r="E68" i="9"/>
  <c r="E67" i="9"/>
  <c r="E66" i="9"/>
  <c r="E64" i="9"/>
  <c r="E63" i="9"/>
  <c r="E62" i="9"/>
  <c r="E61" i="9"/>
  <c r="E60" i="9"/>
  <c r="E59" i="9"/>
  <c r="E58" i="9"/>
  <c r="E57" i="9"/>
  <c r="E54" i="9"/>
  <c r="CP152" i="9" l="1"/>
  <c r="E152" i="9" s="1"/>
  <c r="V112" i="9"/>
  <c r="AD112" i="9"/>
  <c r="AL112" i="9"/>
  <c r="BB112" i="9"/>
  <c r="BR112" i="9"/>
  <c r="H112" i="9"/>
  <c r="P112" i="9"/>
  <c r="R112" i="9"/>
  <c r="Z112" i="9"/>
  <c r="AH112" i="9"/>
  <c r="AP112" i="9"/>
  <c r="AX112" i="9"/>
  <c r="BN112" i="9"/>
  <c r="CD112" i="9"/>
  <c r="CL112" i="9"/>
  <c r="CT112" i="9"/>
  <c r="S112" i="9"/>
  <c r="AA112" i="9"/>
  <c r="AQ112" i="9"/>
  <c r="BG112" i="9"/>
  <c r="BO112" i="9"/>
  <c r="BW112" i="9"/>
  <c r="CE112" i="9"/>
  <c r="CM112" i="9"/>
  <c r="CU112" i="9"/>
  <c r="G150" i="9"/>
  <c r="G153" i="9" s="1"/>
  <c r="O150" i="9"/>
  <c r="O153" i="9" s="1"/>
  <c r="W150" i="9"/>
  <c r="W153" i="9" s="1"/>
  <c r="AE150" i="9"/>
  <c r="AE153" i="9" s="1"/>
  <c r="AM150" i="9"/>
  <c r="AM153" i="9" s="1"/>
  <c r="AU150" i="9"/>
  <c r="AU153" i="9" s="1"/>
  <c r="BC150" i="9"/>
  <c r="BC153" i="9" s="1"/>
  <c r="BK150" i="9"/>
  <c r="BK153" i="9" s="1"/>
  <c r="BS150" i="9"/>
  <c r="BS153" i="9" s="1"/>
  <c r="CA150" i="9"/>
  <c r="CA153" i="9" s="1"/>
  <c r="CI150" i="9"/>
  <c r="CI153" i="9" s="1"/>
  <c r="J150" i="9"/>
  <c r="J153" i="9" s="1"/>
  <c r="R150" i="9"/>
  <c r="R153" i="9" s="1"/>
  <c r="Z150" i="9"/>
  <c r="Z153" i="9" s="1"/>
  <c r="AH150" i="9"/>
  <c r="AH153" i="9" s="1"/>
  <c r="AP150" i="9"/>
  <c r="AP153" i="9" s="1"/>
  <c r="AX150" i="9"/>
  <c r="AX153" i="9" s="1"/>
  <c r="BF150" i="9"/>
  <c r="BF153" i="9" s="1"/>
  <c r="BN150" i="9"/>
  <c r="BN153" i="9" s="1"/>
  <c r="BV150" i="9"/>
  <c r="BV153" i="9" s="1"/>
  <c r="CD150" i="9"/>
  <c r="CD153" i="9" s="1"/>
  <c r="CT153" i="9"/>
  <c r="H150" i="9"/>
  <c r="H153" i="9" s="1"/>
  <c r="P150" i="9"/>
  <c r="P153" i="9" s="1"/>
  <c r="X150" i="9"/>
  <c r="X153" i="9" s="1"/>
  <c r="AF150" i="9"/>
  <c r="AF153" i="9" s="1"/>
  <c r="AN150" i="9"/>
  <c r="AN153" i="9" s="1"/>
  <c r="AV150" i="9"/>
  <c r="AV153" i="9" s="1"/>
  <c r="BD150" i="9"/>
  <c r="BD153" i="9" s="1"/>
  <c r="BL150" i="9"/>
  <c r="BL153" i="9" s="1"/>
  <c r="BT150" i="9"/>
  <c r="BT153" i="9" s="1"/>
  <c r="CB150" i="9"/>
  <c r="CB153" i="9" s="1"/>
  <c r="CJ150" i="9"/>
  <c r="CJ153" i="9" s="1"/>
  <c r="CV153" i="9"/>
  <c r="K150" i="9"/>
  <c r="K153" i="9" s="1"/>
  <c r="AA150" i="9"/>
  <c r="AA153" i="9" s="1"/>
  <c r="AQ150" i="9"/>
  <c r="AQ153" i="9" s="1"/>
  <c r="BW150" i="9"/>
  <c r="BW153" i="9" s="1"/>
  <c r="CM150" i="9"/>
  <c r="CM153" i="9" s="1"/>
  <c r="CL150" i="9"/>
  <c r="CL153" i="9" s="1"/>
  <c r="BG150" i="9"/>
  <c r="BG153" i="9" s="1"/>
  <c r="I150" i="9"/>
  <c r="I153" i="9" s="1"/>
  <c r="Q150" i="9"/>
  <c r="Q153" i="9" s="1"/>
  <c r="Y150" i="9"/>
  <c r="Y153" i="9" s="1"/>
  <c r="AG150" i="9"/>
  <c r="AG153" i="9" s="1"/>
  <c r="AO150" i="9"/>
  <c r="AO153" i="9" s="1"/>
  <c r="AW150" i="9"/>
  <c r="AW153" i="9" s="1"/>
  <c r="BE150" i="9"/>
  <c r="BE153" i="9" s="1"/>
  <c r="BM150" i="9"/>
  <c r="BM153" i="9" s="1"/>
  <c r="BU150" i="9"/>
  <c r="BU153" i="9" s="1"/>
  <c r="CC150" i="9"/>
  <c r="CC153" i="9" s="1"/>
  <c r="CK150" i="9"/>
  <c r="CK153" i="9" s="1"/>
  <c r="CN153" i="9"/>
  <c r="E119" i="9"/>
  <c r="E118" i="9"/>
  <c r="S150" i="9"/>
  <c r="S153" i="9" s="1"/>
  <c r="AI150" i="9"/>
  <c r="AI153" i="9" s="1"/>
  <c r="AY150" i="9"/>
  <c r="AY153" i="9" s="1"/>
  <c r="BO150" i="9"/>
  <c r="BO153" i="9" s="1"/>
  <c r="CE150" i="9"/>
  <c r="CE153" i="9" s="1"/>
  <c r="T150" i="9"/>
  <c r="T153" i="9" s="1"/>
  <c r="AJ150" i="9"/>
  <c r="AJ153" i="9" s="1"/>
  <c r="AZ150" i="9"/>
  <c r="AZ153" i="9" s="1"/>
  <c r="BP150" i="9"/>
  <c r="BP153" i="9" s="1"/>
  <c r="CF150" i="9"/>
  <c r="CF153" i="9" s="1"/>
  <c r="CO153" i="9"/>
  <c r="CW153" i="9"/>
  <c r="CS153" i="9"/>
  <c r="E151" i="9"/>
  <c r="CQ153" i="9"/>
  <c r="CU153" i="9"/>
  <c r="CR153" i="9"/>
  <c r="L150" i="9"/>
  <c r="L153" i="9" s="1"/>
  <c r="AB150" i="9"/>
  <c r="AB153" i="9" s="1"/>
  <c r="AR150" i="9"/>
  <c r="AR153" i="9" s="1"/>
  <c r="BH150" i="9"/>
  <c r="BH153" i="9" s="1"/>
  <c r="BX150" i="9"/>
  <c r="BX153" i="9" s="1"/>
  <c r="E124" i="9"/>
  <c r="M150" i="9"/>
  <c r="M153" i="9" s="1"/>
  <c r="U150" i="9"/>
  <c r="U153" i="9" s="1"/>
  <c r="AC150" i="9"/>
  <c r="AC153" i="9" s="1"/>
  <c r="AK150" i="9"/>
  <c r="AK153" i="9" s="1"/>
  <c r="AS150" i="9"/>
  <c r="AS153" i="9" s="1"/>
  <c r="BA150" i="9"/>
  <c r="BA153" i="9" s="1"/>
  <c r="BI150" i="9"/>
  <c r="BI153" i="9" s="1"/>
  <c r="BQ150" i="9"/>
  <c r="BQ153" i="9" s="1"/>
  <c r="BY150" i="9"/>
  <c r="BY153" i="9" s="1"/>
  <c r="CG150" i="9"/>
  <c r="CG153" i="9" s="1"/>
  <c r="F150" i="9"/>
  <c r="N150" i="9"/>
  <c r="N153" i="9" s="1"/>
  <c r="V150" i="9"/>
  <c r="V153" i="9" s="1"/>
  <c r="AD150" i="9"/>
  <c r="AD153" i="9" s="1"/>
  <c r="AL150" i="9"/>
  <c r="AL153" i="9" s="1"/>
  <c r="AT150" i="9"/>
  <c r="AT153" i="9" s="1"/>
  <c r="BB150" i="9"/>
  <c r="BB153" i="9" s="1"/>
  <c r="BJ150" i="9"/>
  <c r="BJ153" i="9" s="1"/>
  <c r="BR150" i="9"/>
  <c r="BR153" i="9" s="1"/>
  <c r="BZ150" i="9"/>
  <c r="BZ153" i="9" s="1"/>
  <c r="CH150" i="9"/>
  <c r="CH153" i="9" s="1"/>
  <c r="L112" i="9"/>
  <c r="T112" i="9"/>
  <c r="AB112" i="9"/>
  <c r="AJ112" i="9"/>
  <c r="AR112" i="9"/>
  <c r="AZ112" i="9"/>
  <c r="BH112" i="9"/>
  <c r="BP112" i="9"/>
  <c r="CF112" i="9"/>
  <c r="CN112" i="9"/>
  <c r="CV112" i="9"/>
  <c r="E108" i="9"/>
  <c r="AT112" i="9"/>
  <c r="M112" i="9"/>
  <c r="U112" i="9"/>
  <c r="AC112" i="9"/>
  <c r="AK112" i="9"/>
  <c r="AS112" i="9"/>
  <c r="BA112" i="9"/>
  <c r="BI112" i="9"/>
  <c r="BQ112" i="9"/>
  <c r="BY112" i="9"/>
  <c r="CG112" i="9"/>
  <c r="CO112" i="9"/>
  <c r="CW112" i="9"/>
  <c r="O112" i="9"/>
  <c r="AM112" i="9"/>
  <c r="AU112" i="9"/>
  <c r="BS112" i="9"/>
  <c r="CA112" i="9"/>
  <c r="E110" i="9"/>
  <c r="F112" i="9"/>
  <c r="BJ112" i="9"/>
  <c r="AF112" i="9"/>
  <c r="BL112" i="9"/>
  <c r="BT112" i="9"/>
  <c r="E111" i="9"/>
  <c r="N112" i="9"/>
  <c r="BZ112" i="9"/>
  <c r="Q112" i="9"/>
  <c r="AO112" i="9"/>
  <c r="BM112" i="9"/>
  <c r="CC112" i="9"/>
  <c r="CH112" i="9"/>
  <c r="CP112" i="9"/>
  <c r="G112" i="9"/>
  <c r="W112" i="9"/>
  <c r="AE112" i="9"/>
  <c r="BC112" i="9"/>
  <c r="BK112" i="9"/>
  <c r="CI112" i="9"/>
  <c r="CQ112" i="9"/>
  <c r="X112" i="9"/>
  <c r="AN112" i="9"/>
  <c r="AV112" i="9"/>
  <c r="BD112" i="9"/>
  <c r="CB112" i="9"/>
  <c r="CJ112" i="9"/>
  <c r="CR112" i="9"/>
  <c r="I112" i="9"/>
  <c r="Y112" i="9"/>
  <c r="AG112" i="9"/>
  <c r="AW112" i="9"/>
  <c r="BE112" i="9"/>
  <c r="BU112" i="9"/>
  <c r="CK112" i="9"/>
  <c r="CS112" i="9"/>
  <c r="J112" i="9"/>
  <c r="BF112" i="9"/>
  <c r="BV112" i="9"/>
  <c r="K112" i="9"/>
  <c r="AI112" i="9"/>
  <c r="AY112" i="9"/>
  <c r="E109" i="9"/>
  <c r="BX112" i="9"/>
  <c r="CP153" i="9" l="1"/>
  <c r="E150" i="9"/>
  <c r="F153" i="9"/>
  <c r="E112" i="9"/>
  <c r="E35" i="9"/>
  <c r="E37" i="9"/>
  <c r="E26" i="9"/>
  <c r="E27" i="9"/>
  <c r="E32" i="9"/>
  <c r="E33" i="9"/>
  <c r="E24" i="9"/>
  <c r="E25" i="9"/>
  <c r="E22" i="9"/>
  <c r="E23" i="9"/>
  <c r="E15" i="9"/>
  <c r="E14" i="9"/>
  <c r="E13" i="9"/>
  <c r="E11" i="9"/>
  <c r="E12" i="9"/>
  <c r="E9" i="9"/>
  <c r="E8" i="9"/>
  <c r="E7" i="9"/>
  <c r="G46" i="9"/>
  <c r="G213" i="9" s="1"/>
  <c r="I46" i="9"/>
  <c r="I213" i="9" s="1"/>
  <c r="J46" i="9"/>
  <c r="J213" i="9" s="1"/>
  <c r="K46" i="9"/>
  <c r="K213" i="9" s="1"/>
  <c r="L46" i="9"/>
  <c r="L213" i="9" s="1"/>
  <c r="M46" i="9"/>
  <c r="M213" i="9" s="1"/>
  <c r="N46" i="9"/>
  <c r="N213" i="9" s="1"/>
  <c r="O46" i="9"/>
  <c r="O213" i="9" s="1"/>
  <c r="Q46" i="9"/>
  <c r="Q213" i="9" s="1"/>
  <c r="R46" i="9"/>
  <c r="R213" i="9" s="1"/>
  <c r="S46" i="9"/>
  <c r="S213" i="9" s="1"/>
  <c r="T46" i="9"/>
  <c r="T213" i="9" s="1"/>
  <c r="U46" i="9"/>
  <c r="U213" i="9" s="1"/>
  <c r="V46" i="9"/>
  <c r="V213" i="9" s="1"/>
  <c r="W46" i="9"/>
  <c r="W213" i="9" s="1"/>
  <c r="X46" i="9"/>
  <c r="X213" i="9" s="1"/>
  <c r="Y46" i="9"/>
  <c r="Y213" i="9" s="1"/>
  <c r="Z46" i="9"/>
  <c r="Z213" i="9" s="1"/>
  <c r="AA46" i="9"/>
  <c r="AA213" i="9" s="1"/>
  <c r="AB46" i="9"/>
  <c r="AB213" i="9" s="1"/>
  <c r="AC46" i="9"/>
  <c r="AC213" i="9" s="1"/>
  <c r="AD46" i="9"/>
  <c r="AD213" i="9" s="1"/>
  <c r="AE46" i="9"/>
  <c r="AE213" i="9" s="1"/>
  <c r="AF46" i="9"/>
  <c r="AF213" i="9" s="1"/>
  <c r="AG46" i="9"/>
  <c r="AG213" i="9" s="1"/>
  <c r="AH46" i="9"/>
  <c r="AH213" i="9" s="1"/>
  <c r="AI46" i="9"/>
  <c r="AI213" i="9" s="1"/>
  <c r="AJ46" i="9"/>
  <c r="AJ213" i="9" s="1"/>
  <c r="AK46" i="9"/>
  <c r="AK213" i="9" s="1"/>
  <c r="AL46" i="9"/>
  <c r="AL213" i="9" s="1"/>
  <c r="AM46" i="9"/>
  <c r="AM213" i="9" s="1"/>
  <c r="AN46" i="9"/>
  <c r="AN213" i="9" s="1"/>
  <c r="AO46" i="9"/>
  <c r="AO213" i="9" s="1"/>
  <c r="AP46" i="9"/>
  <c r="AP213" i="9" s="1"/>
  <c r="AQ46" i="9"/>
  <c r="AQ213" i="9" s="1"/>
  <c r="AR46" i="9"/>
  <c r="AR213" i="9" s="1"/>
  <c r="AS46" i="9"/>
  <c r="AS213" i="9" s="1"/>
  <c r="AT46" i="9"/>
  <c r="AT213" i="9" s="1"/>
  <c r="AU46" i="9"/>
  <c r="AU213" i="9" s="1"/>
  <c r="AV46" i="9"/>
  <c r="AV213" i="9" s="1"/>
  <c r="AW46" i="9"/>
  <c r="AW213" i="9" s="1"/>
  <c r="AX46" i="9"/>
  <c r="AX213" i="9" s="1"/>
  <c r="AY46" i="9"/>
  <c r="AY213" i="9" s="1"/>
  <c r="AZ46" i="9"/>
  <c r="AZ213" i="9" s="1"/>
  <c r="BA46" i="9"/>
  <c r="BA213" i="9" s="1"/>
  <c r="BB46" i="9"/>
  <c r="BB213" i="9" s="1"/>
  <c r="BC46" i="9"/>
  <c r="BC213" i="9" s="1"/>
  <c r="BD46" i="9"/>
  <c r="BD213" i="9" s="1"/>
  <c r="BE46" i="9"/>
  <c r="BE213" i="9" s="1"/>
  <c r="BF46" i="9"/>
  <c r="BF213" i="9" s="1"/>
  <c r="BG46" i="9"/>
  <c r="BG213" i="9" s="1"/>
  <c r="BH46" i="9"/>
  <c r="BH213" i="9" s="1"/>
  <c r="BI46" i="9"/>
  <c r="BI213" i="9" s="1"/>
  <c r="BJ46" i="9"/>
  <c r="BJ213" i="9" s="1"/>
  <c r="BK46" i="9"/>
  <c r="BK213" i="9" s="1"/>
  <c r="BL46" i="9"/>
  <c r="BL213" i="9" s="1"/>
  <c r="BM46" i="9"/>
  <c r="BM213" i="9" s="1"/>
  <c r="BN46" i="9"/>
  <c r="BN213" i="9" s="1"/>
  <c r="BO46" i="9"/>
  <c r="BO213" i="9" s="1"/>
  <c r="BP46" i="9"/>
  <c r="BP213" i="9" s="1"/>
  <c r="BQ46" i="9"/>
  <c r="BQ213" i="9" s="1"/>
  <c r="BR46" i="9"/>
  <c r="BR213" i="9" s="1"/>
  <c r="BS46" i="9"/>
  <c r="BS213" i="9" s="1"/>
  <c r="BT46" i="9"/>
  <c r="BT213" i="9" s="1"/>
  <c r="BU46" i="9"/>
  <c r="BU213" i="9" s="1"/>
  <c r="BV46" i="9"/>
  <c r="BV213" i="9" s="1"/>
  <c r="BW46" i="9"/>
  <c r="BW213" i="9" s="1"/>
  <c r="BX46" i="9"/>
  <c r="BX213" i="9" s="1"/>
  <c r="BY46" i="9"/>
  <c r="BY213" i="9" s="1"/>
  <c r="BZ46" i="9"/>
  <c r="BZ213" i="9" s="1"/>
  <c r="CA46" i="9"/>
  <c r="CA213" i="9" s="1"/>
  <c r="CB46" i="9"/>
  <c r="CB213" i="9" s="1"/>
  <c r="CC46" i="9"/>
  <c r="CC213" i="9" s="1"/>
  <c r="CD46" i="9"/>
  <c r="CD213" i="9" s="1"/>
  <c r="CE46" i="9"/>
  <c r="CE213" i="9" s="1"/>
  <c r="CF46" i="9"/>
  <c r="CF213" i="9" s="1"/>
  <c r="CG46" i="9"/>
  <c r="CG213" i="9" s="1"/>
  <c r="CH46" i="9"/>
  <c r="CH213" i="9" s="1"/>
  <c r="CI46" i="9"/>
  <c r="CI213" i="9" s="1"/>
  <c r="CJ46" i="9"/>
  <c r="CJ213" i="9" s="1"/>
  <c r="CK46" i="9"/>
  <c r="CK213" i="9" s="1"/>
  <c r="CL46" i="9"/>
  <c r="CL213" i="9" s="1"/>
  <c r="CM46" i="9"/>
  <c r="CM213" i="9" s="1"/>
  <c r="F46" i="9"/>
  <c r="F213" i="9" s="1"/>
  <c r="G44" i="9"/>
  <c r="G210" i="9" s="1"/>
  <c r="H44" i="9"/>
  <c r="H210" i="9" s="1"/>
  <c r="I44" i="9"/>
  <c r="I210" i="9" s="1"/>
  <c r="J44" i="9"/>
  <c r="J210" i="9" s="1"/>
  <c r="K44" i="9"/>
  <c r="K210" i="9" s="1"/>
  <c r="L44" i="9"/>
  <c r="L210" i="9" s="1"/>
  <c r="M44" i="9"/>
  <c r="M210" i="9" s="1"/>
  <c r="N44" i="9"/>
  <c r="N210" i="9" s="1"/>
  <c r="O44" i="9"/>
  <c r="O210" i="9" s="1"/>
  <c r="P44" i="9"/>
  <c r="P210" i="9" s="1"/>
  <c r="Q44" i="9"/>
  <c r="Q210" i="9" s="1"/>
  <c r="R44" i="9"/>
  <c r="R210" i="9" s="1"/>
  <c r="S44" i="9"/>
  <c r="S210" i="9" s="1"/>
  <c r="T44" i="9"/>
  <c r="T210" i="9" s="1"/>
  <c r="U44" i="9"/>
  <c r="U210" i="9" s="1"/>
  <c r="V44" i="9"/>
  <c r="V210" i="9" s="1"/>
  <c r="W44" i="9"/>
  <c r="W210" i="9" s="1"/>
  <c r="X44" i="9"/>
  <c r="X210" i="9" s="1"/>
  <c r="Y44" i="9"/>
  <c r="Y210" i="9" s="1"/>
  <c r="Z44" i="9"/>
  <c r="Z210" i="9" s="1"/>
  <c r="AA44" i="9"/>
  <c r="AA210" i="9" s="1"/>
  <c r="AB44" i="9"/>
  <c r="AB210" i="9" s="1"/>
  <c r="AC44" i="9"/>
  <c r="AC210" i="9" s="1"/>
  <c r="AD44" i="9"/>
  <c r="AD210" i="9" s="1"/>
  <c r="AE44" i="9"/>
  <c r="AE210" i="9" s="1"/>
  <c r="AF44" i="9"/>
  <c r="AF210" i="9" s="1"/>
  <c r="AG44" i="9"/>
  <c r="AG210" i="9" s="1"/>
  <c r="AH44" i="9"/>
  <c r="AH210" i="9" s="1"/>
  <c r="AI44" i="9"/>
  <c r="AI210" i="9" s="1"/>
  <c r="AJ44" i="9"/>
  <c r="AJ210" i="9" s="1"/>
  <c r="AK44" i="9"/>
  <c r="AK210" i="9" s="1"/>
  <c r="AL44" i="9"/>
  <c r="AL210" i="9" s="1"/>
  <c r="AM44" i="9"/>
  <c r="AM210" i="9" s="1"/>
  <c r="AN44" i="9"/>
  <c r="AN210" i="9" s="1"/>
  <c r="AO44" i="9"/>
  <c r="AO210" i="9" s="1"/>
  <c r="AP44" i="9"/>
  <c r="AP210" i="9" s="1"/>
  <c r="AQ44" i="9"/>
  <c r="AQ210" i="9" s="1"/>
  <c r="AR44" i="9"/>
  <c r="AR210" i="9" s="1"/>
  <c r="AS44" i="9"/>
  <c r="AS210" i="9" s="1"/>
  <c r="AT44" i="9"/>
  <c r="AT210" i="9" s="1"/>
  <c r="AU44" i="9"/>
  <c r="AU210" i="9" s="1"/>
  <c r="AV44" i="9"/>
  <c r="AV210" i="9" s="1"/>
  <c r="AW44" i="9"/>
  <c r="AW210" i="9" s="1"/>
  <c r="AX44" i="9"/>
  <c r="AX210" i="9" s="1"/>
  <c r="AY44" i="9"/>
  <c r="AY210" i="9" s="1"/>
  <c r="AZ44" i="9"/>
  <c r="AZ210" i="9" s="1"/>
  <c r="BA44" i="9"/>
  <c r="BA210" i="9" s="1"/>
  <c r="BB44" i="9"/>
  <c r="BB210" i="9" s="1"/>
  <c r="BC44" i="9"/>
  <c r="BC210" i="9" s="1"/>
  <c r="BD44" i="9"/>
  <c r="BD210" i="9" s="1"/>
  <c r="BE44" i="9"/>
  <c r="BE210" i="9" s="1"/>
  <c r="BF44" i="9"/>
  <c r="BF210" i="9" s="1"/>
  <c r="BG44" i="9"/>
  <c r="BG210" i="9" s="1"/>
  <c r="BH44" i="9"/>
  <c r="BH210" i="9" s="1"/>
  <c r="BI44" i="9"/>
  <c r="BI210" i="9" s="1"/>
  <c r="BJ44" i="9"/>
  <c r="BJ210" i="9" s="1"/>
  <c r="BK44" i="9"/>
  <c r="BK210" i="9" s="1"/>
  <c r="BL44" i="9"/>
  <c r="BL210" i="9" s="1"/>
  <c r="BM44" i="9"/>
  <c r="BM210" i="9" s="1"/>
  <c r="BN44" i="9"/>
  <c r="BN210" i="9" s="1"/>
  <c r="BO44" i="9"/>
  <c r="BO210" i="9" s="1"/>
  <c r="BP44" i="9"/>
  <c r="BP210" i="9" s="1"/>
  <c r="BQ44" i="9"/>
  <c r="BQ210" i="9" s="1"/>
  <c r="BR44" i="9"/>
  <c r="BR210" i="9" s="1"/>
  <c r="BS44" i="9"/>
  <c r="BS210" i="9" s="1"/>
  <c r="BT44" i="9"/>
  <c r="BT210" i="9" s="1"/>
  <c r="BU44" i="9"/>
  <c r="BU210" i="9" s="1"/>
  <c r="BV44" i="9"/>
  <c r="BV210" i="9" s="1"/>
  <c r="BW44" i="9"/>
  <c r="BW210" i="9" s="1"/>
  <c r="BX44" i="9"/>
  <c r="BX210" i="9" s="1"/>
  <c r="BY44" i="9"/>
  <c r="BY210" i="9" s="1"/>
  <c r="BZ44" i="9"/>
  <c r="BZ210" i="9" s="1"/>
  <c r="CA44" i="9"/>
  <c r="CA210" i="9" s="1"/>
  <c r="CB44" i="9"/>
  <c r="CB210" i="9" s="1"/>
  <c r="CC44" i="9"/>
  <c r="CC210" i="9" s="1"/>
  <c r="CD44" i="9"/>
  <c r="CD210" i="9" s="1"/>
  <c r="CE44" i="9"/>
  <c r="CE210" i="9" s="1"/>
  <c r="CF44" i="9"/>
  <c r="CF210" i="9" s="1"/>
  <c r="CG44" i="9"/>
  <c r="CG210" i="9" s="1"/>
  <c r="CH44" i="9"/>
  <c r="CH210" i="9" s="1"/>
  <c r="CI44" i="9"/>
  <c r="CI210" i="9" s="1"/>
  <c r="CJ44" i="9"/>
  <c r="CJ210" i="9" s="1"/>
  <c r="CK44" i="9"/>
  <c r="CK210" i="9" s="1"/>
  <c r="CL44" i="9"/>
  <c r="CL210" i="9" s="1"/>
  <c r="CM44" i="9"/>
  <c r="CM210" i="9" s="1"/>
  <c r="CN44" i="9"/>
  <c r="CN210" i="9" s="1"/>
  <c r="CO44" i="9"/>
  <c r="CO210" i="9" s="1"/>
  <c r="CP44" i="9"/>
  <c r="CP210" i="9" s="1"/>
  <c r="CQ44" i="9"/>
  <c r="CQ210" i="9" s="1"/>
  <c r="CR44" i="9"/>
  <c r="CR210" i="9" s="1"/>
  <c r="CS44" i="9"/>
  <c r="CS210" i="9" s="1"/>
  <c r="CT44" i="9"/>
  <c r="CT210" i="9" s="1"/>
  <c r="CU44" i="9"/>
  <c r="CU210" i="9" s="1"/>
  <c r="CV44" i="9"/>
  <c r="CV210" i="9" s="1"/>
  <c r="CW44" i="9"/>
  <c r="CW210" i="9" s="1"/>
  <c r="F44" i="9"/>
  <c r="F210" i="9" s="1"/>
  <c r="G43" i="9"/>
  <c r="G209" i="9" s="1"/>
  <c r="H43" i="9"/>
  <c r="H209" i="9" s="1"/>
  <c r="I43" i="9"/>
  <c r="I209" i="9" s="1"/>
  <c r="J43" i="9"/>
  <c r="J209" i="9" s="1"/>
  <c r="K43" i="9"/>
  <c r="K209" i="9" s="1"/>
  <c r="L43" i="9"/>
  <c r="L209" i="9" s="1"/>
  <c r="M43" i="9"/>
  <c r="M209" i="9" s="1"/>
  <c r="N43" i="9"/>
  <c r="N209" i="9" s="1"/>
  <c r="O43" i="9"/>
  <c r="O209" i="9" s="1"/>
  <c r="Q43" i="9"/>
  <c r="Q209" i="9" s="1"/>
  <c r="R43" i="9"/>
  <c r="R209" i="9" s="1"/>
  <c r="S43" i="9"/>
  <c r="S209" i="9" s="1"/>
  <c r="T43" i="9"/>
  <c r="T209" i="9" s="1"/>
  <c r="U43" i="9"/>
  <c r="U209" i="9" s="1"/>
  <c r="V43" i="9"/>
  <c r="V209" i="9" s="1"/>
  <c r="W43" i="9"/>
  <c r="W209" i="9" s="1"/>
  <c r="X43" i="9"/>
  <c r="X209" i="9" s="1"/>
  <c r="Y43" i="9"/>
  <c r="Y209" i="9" s="1"/>
  <c r="Z43" i="9"/>
  <c r="Z209" i="9" s="1"/>
  <c r="AA43" i="9"/>
  <c r="AA209" i="9" s="1"/>
  <c r="AB43" i="9"/>
  <c r="AB209" i="9" s="1"/>
  <c r="AC43" i="9"/>
  <c r="AC209" i="9" s="1"/>
  <c r="AD43" i="9"/>
  <c r="AD209" i="9" s="1"/>
  <c r="AE43" i="9"/>
  <c r="AE209" i="9" s="1"/>
  <c r="AF43" i="9"/>
  <c r="AF209" i="9" s="1"/>
  <c r="AG43" i="9"/>
  <c r="AG209" i="9" s="1"/>
  <c r="AH43" i="9"/>
  <c r="AH209" i="9" s="1"/>
  <c r="AI43" i="9"/>
  <c r="AI209" i="9" s="1"/>
  <c r="AJ43" i="9"/>
  <c r="AJ209" i="9" s="1"/>
  <c r="AK43" i="9"/>
  <c r="AK209" i="9" s="1"/>
  <c r="AL43" i="9"/>
  <c r="AL209" i="9" s="1"/>
  <c r="AM43" i="9"/>
  <c r="AM209" i="9" s="1"/>
  <c r="AN43" i="9"/>
  <c r="AN209" i="9" s="1"/>
  <c r="AO43" i="9"/>
  <c r="AO209" i="9" s="1"/>
  <c r="AP43" i="9"/>
  <c r="AP209" i="9" s="1"/>
  <c r="AQ43" i="9"/>
  <c r="AQ209" i="9" s="1"/>
  <c r="AR43" i="9"/>
  <c r="AR209" i="9" s="1"/>
  <c r="AS43" i="9"/>
  <c r="AS209" i="9" s="1"/>
  <c r="AT43" i="9"/>
  <c r="AT209" i="9" s="1"/>
  <c r="AU43" i="9"/>
  <c r="AU209" i="9" s="1"/>
  <c r="AV43" i="9"/>
  <c r="AV209" i="9" s="1"/>
  <c r="AW43" i="9"/>
  <c r="AW209" i="9" s="1"/>
  <c r="AX43" i="9"/>
  <c r="AX209" i="9" s="1"/>
  <c r="AY43" i="9"/>
  <c r="AY209" i="9" s="1"/>
  <c r="AZ43" i="9"/>
  <c r="AZ209" i="9" s="1"/>
  <c r="BA43" i="9"/>
  <c r="BA209" i="9" s="1"/>
  <c r="BB43" i="9"/>
  <c r="BB209" i="9" s="1"/>
  <c r="BC43" i="9"/>
  <c r="BC209" i="9" s="1"/>
  <c r="BD43" i="9"/>
  <c r="BD209" i="9" s="1"/>
  <c r="BE43" i="9"/>
  <c r="BE209" i="9" s="1"/>
  <c r="BF43" i="9"/>
  <c r="BF209" i="9" s="1"/>
  <c r="BG43" i="9"/>
  <c r="BG209" i="9" s="1"/>
  <c r="BH43" i="9"/>
  <c r="BH209" i="9" s="1"/>
  <c r="BI43" i="9"/>
  <c r="BI209" i="9" s="1"/>
  <c r="BJ43" i="9"/>
  <c r="BJ209" i="9" s="1"/>
  <c r="BK43" i="9"/>
  <c r="BK209" i="9" s="1"/>
  <c r="BL43" i="9"/>
  <c r="BL209" i="9" s="1"/>
  <c r="BM43" i="9"/>
  <c r="BM209" i="9" s="1"/>
  <c r="BN43" i="9"/>
  <c r="BN209" i="9" s="1"/>
  <c r="BO43" i="9"/>
  <c r="BO209" i="9" s="1"/>
  <c r="BP43" i="9"/>
  <c r="BP209" i="9" s="1"/>
  <c r="BQ43" i="9"/>
  <c r="BQ209" i="9" s="1"/>
  <c r="BR43" i="9"/>
  <c r="BR209" i="9" s="1"/>
  <c r="BS43" i="9"/>
  <c r="BS209" i="9" s="1"/>
  <c r="BT43" i="9"/>
  <c r="BT209" i="9" s="1"/>
  <c r="BU43" i="9"/>
  <c r="BU209" i="9" s="1"/>
  <c r="BV43" i="9"/>
  <c r="BV209" i="9" s="1"/>
  <c r="BW43" i="9"/>
  <c r="BW209" i="9" s="1"/>
  <c r="BX43" i="9"/>
  <c r="BX209" i="9" s="1"/>
  <c r="BY43" i="9"/>
  <c r="BY209" i="9" s="1"/>
  <c r="BZ43" i="9"/>
  <c r="BZ209" i="9" s="1"/>
  <c r="CA43" i="9"/>
  <c r="CA209" i="9" s="1"/>
  <c r="CB43" i="9"/>
  <c r="CB209" i="9" s="1"/>
  <c r="CC43" i="9"/>
  <c r="CC209" i="9" s="1"/>
  <c r="CD43" i="9"/>
  <c r="CD209" i="9" s="1"/>
  <c r="CE43" i="9"/>
  <c r="CE209" i="9" s="1"/>
  <c r="CF43" i="9"/>
  <c r="CF209" i="9" s="1"/>
  <c r="CG43" i="9"/>
  <c r="CG209" i="9" s="1"/>
  <c r="CH43" i="9"/>
  <c r="CH209" i="9" s="1"/>
  <c r="CI43" i="9"/>
  <c r="CI209" i="9" s="1"/>
  <c r="CJ43" i="9"/>
  <c r="CJ209" i="9" s="1"/>
  <c r="CK43" i="9"/>
  <c r="CK209" i="9" s="1"/>
  <c r="CL43" i="9"/>
  <c r="CL209" i="9" s="1"/>
  <c r="CM43" i="9"/>
  <c r="CM209" i="9" s="1"/>
  <c r="CN43" i="9"/>
  <c r="CN209" i="9" s="1"/>
  <c r="CO43" i="9"/>
  <c r="CO209" i="9" s="1"/>
  <c r="CP43" i="9"/>
  <c r="CP209" i="9" s="1"/>
  <c r="CQ43" i="9"/>
  <c r="CQ209" i="9" s="1"/>
  <c r="CR43" i="9"/>
  <c r="CR209" i="9" s="1"/>
  <c r="CS43" i="9"/>
  <c r="CS209" i="9" s="1"/>
  <c r="CT43" i="9"/>
  <c r="CT209" i="9" s="1"/>
  <c r="CU43" i="9"/>
  <c r="CU209" i="9" s="1"/>
  <c r="CV43" i="9"/>
  <c r="CV209" i="9" s="1"/>
  <c r="CW43" i="9"/>
  <c r="CW209" i="9" s="1"/>
  <c r="F43" i="9"/>
  <c r="F209" i="9" s="1"/>
  <c r="CW45" i="9"/>
  <c r="CW212" i="9" s="1"/>
  <c r="CV45" i="9"/>
  <c r="CV212" i="9" s="1"/>
  <c r="CU45" i="9"/>
  <c r="CU212" i="9" s="1"/>
  <c r="CT45" i="9"/>
  <c r="CT212" i="9" s="1"/>
  <c r="CS45" i="9"/>
  <c r="CS212" i="9" s="1"/>
  <c r="CR45" i="9"/>
  <c r="CR212" i="9" s="1"/>
  <c r="CQ45" i="9"/>
  <c r="CQ212" i="9" s="1"/>
  <c r="CP45" i="9"/>
  <c r="CP212" i="9" s="1"/>
  <c r="CO45" i="9"/>
  <c r="CO212" i="9" s="1"/>
  <c r="CN45" i="9"/>
  <c r="CN212" i="9" s="1"/>
  <c r="CM45" i="9"/>
  <c r="CM212" i="9" s="1"/>
  <c r="CL45" i="9"/>
  <c r="CL212" i="9" s="1"/>
  <c r="CK45" i="9"/>
  <c r="CK212" i="9" s="1"/>
  <c r="CJ45" i="9"/>
  <c r="CJ212" i="9" s="1"/>
  <c r="CI45" i="9"/>
  <c r="CI212" i="9" s="1"/>
  <c r="CH45" i="9"/>
  <c r="CH212" i="9" s="1"/>
  <c r="CG45" i="9"/>
  <c r="CG212" i="9" s="1"/>
  <c r="CF45" i="9"/>
  <c r="CF212" i="9" s="1"/>
  <c r="CE45" i="9"/>
  <c r="CE212" i="9" s="1"/>
  <c r="CD45" i="9"/>
  <c r="CD212" i="9" s="1"/>
  <c r="CC45" i="9"/>
  <c r="CC212" i="9" s="1"/>
  <c r="CB45" i="9"/>
  <c r="CB212" i="9" s="1"/>
  <c r="CA45" i="9"/>
  <c r="CA212" i="9" s="1"/>
  <c r="BZ45" i="9"/>
  <c r="BZ212" i="9" s="1"/>
  <c r="BY45" i="9"/>
  <c r="BY212" i="9" s="1"/>
  <c r="BX45" i="9"/>
  <c r="BX212" i="9" s="1"/>
  <c r="BW45" i="9"/>
  <c r="BW212" i="9" s="1"/>
  <c r="BV45" i="9"/>
  <c r="BV212" i="9" s="1"/>
  <c r="BU45" i="9"/>
  <c r="BU212" i="9" s="1"/>
  <c r="BT45" i="9"/>
  <c r="BT212" i="9" s="1"/>
  <c r="BS45" i="9"/>
  <c r="BS212" i="9" s="1"/>
  <c r="BR45" i="9"/>
  <c r="BR212" i="9" s="1"/>
  <c r="BQ45" i="9"/>
  <c r="BQ212" i="9" s="1"/>
  <c r="BP45" i="9"/>
  <c r="BP212" i="9" s="1"/>
  <c r="BO45" i="9"/>
  <c r="BO212" i="9" s="1"/>
  <c r="BN45" i="9"/>
  <c r="BN212" i="9" s="1"/>
  <c r="BM45" i="9"/>
  <c r="BM212" i="9" s="1"/>
  <c r="BL45" i="9"/>
  <c r="BL212" i="9" s="1"/>
  <c r="BK45" i="9"/>
  <c r="BK212" i="9" s="1"/>
  <c r="BJ45" i="9"/>
  <c r="BJ212" i="9" s="1"/>
  <c r="BI45" i="9"/>
  <c r="BI212" i="9" s="1"/>
  <c r="BH45" i="9"/>
  <c r="BH212" i="9" s="1"/>
  <c r="BG45" i="9"/>
  <c r="BG212" i="9" s="1"/>
  <c r="BF45" i="9"/>
  <c r="BF212" i="9" s="1"/>
  <c r="BE45" i="9"/>
  <c r="BE212" i="9" s="1"/>
  <c r="BD45" i="9"/>
  <c r="BD212" i="9" s="1"/>
  <c r="BC45" i="9"/>
  <c r="BC212" i="9" s="1"/>
  <c r="BB45" i="9"/>
  <c r="BB212" i="9" s="1"/>
  <c r="BA45" i="9"/>
  <c r="BA212" i="9" s="1"/>
  <c r="AZ45" i="9"/>
  <c r="AZ212" i="9" s="1"/>
  <c r="AY45" i="9"/>
  <c r="AY212" i="9" s="1"/>
  <c r="AX45" i="9"/>
  <c r="AX212" i="9" s="1"/>
  <c r="AW45" i="9"/>
  <c r="AW212" i="9" s="1"/>
  <c r="AV45" i="9"/>
  <c r="AV212" i="9" s="1"/>
  <c r="AU45" i="9"/>
  <c r="AU212" i="9" s="1"/>
  <c r="AT45" i="9"/>
  <c r="AT212" i="9" s="1"/>
  <c r="AS45" i="9"/>
  <c r="AS212" i="9" s="1"/>
  <c r="AR45" i="9"/>
  <c r="AR212" i="9" s="1"/>
  <c r="AQ45" i="9"/>
  <c r="AQ212" i="9" s="1"/>
  <c r="AP45" i="9"/>
  <c r="AP212" i="9" s="1"/>
  <c r="AO45" i="9"/>
  <c r="AO212" i="9" s="1"/>
  <c r="AN45" i="9"/>
  <c r="AN212" i="9" s="1"/>
  <c r="AM45" i="9"/>
  <c r="AM212" i="9" s="1"/>
  <c r="AL45" i="9"/>
  <c r="AL212" i="9" s="1"/>
  <c r="AK45" i="9"/>
  <c r="AK212" i="9" s="1"/>
  <c r="AJ45" i="9"/>
  <c r="AJ212" i="9" s="1"/>
  <c r="AI45" i="9"/>
  <c r="AI212" i="9" s="1"/>
  <c r="AH45" i="9"/>
  <c r="AH212" i="9" s="1"/>
  <c r="AG45" i="9"/>
  <c r="AG212" i="9" s="1"/>
  <c r="AF45" i="9"/>
  <c r="AF212" i="9" s="1"/>
  <c r="AE45" i="9"/>
  <c r="AE212" i="9" s="1"/>
  <c r="AD45" i="9"/>
  <c r="AD212" i="9" s="1"/>
  <c r="AC45" i="9"/>
  <c r="AC212" i="9" s="1"/>
  <c r="AB45" i="9"/>
  <c r="AB212" i="9" s="1"/>
  <c r="AA45" i="9"/>
  <c r="AA212" i="9" s="1"/>
  <c r="Z45" i="9"/>
  <c r="Z212" i="9" s="1"/>
  <c r="Y45" i="9"/>
  <c r="Y212" i="9" s="1"/>
  <c r="X45" i="9"/>
  <c r="X212" i="9" s="1"/>
  <c r="W45" i="9"/>
  <c r="W212" i="9" s="1"/>
  <c r="V45" i="9"/>
  <c r="V212" i="9" s="1"/>
  <c r="U45" i="9"/>
  <c r="U212" i="9" s="1"/>
  <c r="T45" i="9"/>
  <c r="T212" i="9" s="1"/>
  <c r="S45" i="9"/>
  <c r="S212" i="9" s="1"/>
  <c r="R45" i="9"/>
  <c r="R212" i="9" s="1"/>
  <c r="Q45" i="9"/>
  <c r="Q212" i="9" s="1"/>
  <c r="O45" i="9"/>
  <c r="O212" i="9" s="1"/>
  <c r="N45" i="9"/>
  <c r="N212" i="9" s="1"/>
  <c r="M45" i="9"/>
  <c r="M212" i="9" s="1"/>
  <c r="L45" i="9"/>
  <c r="L212" i="9" s="1"/>
  <c r="K45" i="9"/>
  <c r="K212" i="9" s="1"/>
  <c r="J45" i="9"/>
  <c r="J212" i="9" s="1"/>
  <c r="I45" i="9"/>
  <c r="I212" i="9" s="1"/>
  <c r="H45" i="9"/>
  <c r="H212" i="9" s="1"/>
  <c r="G45" i="9"/>
  <c r="G212" i="9" s="1"/>
  <c r="F45" i="9"/>
  <c r="F212" i="9" s="1"/>
  <c r="P42" i="9"/>
  <c r="P46" i="9" s="1"/>
  <c r="P213" i="9" s="1"/>
  <c r="CO41" i="9"/>
  <c r="CP40" i="9"/>
  <c r="E40" i="9" s="1"/>
  <c r="CP39" i="9"/>
  <c r="E39" i="9" s="1"/>
  <c r="P38" i="9"/>
  <c r="P45" i="9" s="1"/>
  <c r="P212" i="9" s="1"/>
  <c r="P36" i="9"/>
  <c r="E36" i="9" s="1"/>
  <c r="CW31" i="9"/>
  <c r="CV31" i="9"/>
  <c r="CU31" i="9"/>
  <c r="CT31" i="9"/>
  <c r="CS31" i="9"/>
  <c r="CR31" i="9"/>
  <c r="CQ31" i="9"/>
  <c r="CP31" i="9"/>
  <c r="CN31" i="9"/>
  <c r="CN30" i="9"/>
  <c r="E30" i="9" s="1"/>
  <c r="CN29" i="9"/>
  <c r="E29" i="9" s="1"/>
  <c r="CN28" i="9"/>
  <c r="E28" i="9" s="1"/>
  <c r="CN21" i="9"/>
  <c r="H21" i="9"/>
  <c r="H46" i="9" s="1"/>
  <c r="H213" i="9" s="1"/>
  <c r="CW20" i="9"/>
  <c r="CV20" i="9"/>
  <c r="CU20" i="9"/>
  <c r="CT20" i="9"/>
  <c r="CS20" i="9"/>
  <c r="CR20" i="9"/>
  <c r="CQ20" i="9"/>
  <c r="CP20" i="9"/>
  <c r="CN20" i="9"/>
  <c r="CN19" i="9"/>
  <c r="E19" i="9" s="1"/>
  <c r="CN18" i="9"/>
  <c r="E18" i="9" s="1"/>
  <c r="CW17" i="9"/>
  <c r="CV17" i="9"/>
  <c r="CU17" i="9"/>
  <c r="CT17" i="9"/>
  <c r="CS17" i="9"/>
  <c r="CR17" i="9"/>
  <c r="CQ17" i="9"/>
  <c r="CP17" i="9"/>
  <c r="CN17" i="9"/>
  <c r="CN16" i="9"/>
  <c r="E16" i="9" s="1"/>
  <c r="E10" i="9"/>
  <c r="E6" i="9"/>
  <c r="CG216" i="9" l="1"/>
  <c r="E153" i="9"/>
  <c r="CK216" i="9"/>
  <c r="CH216" i="9"/>
  <c r="CM216" i="9"/>
  <c r="CL216" i="9"/>
  <c r="E210" i="9"/>
  <c r="CI216" i="9"/>
  <c r="E212" i="9"/>
  <c r="CJ216" i="9"/>
  <c r="CF216" i="9"/>
  <c r="CU46" i="9"/>
  <c r="CW46" i="9"/>
  <c r="CQ46" i="9"/>
  <c r="CJ47" i="9"/>
  <c r="M47" i="9"/>
  <c r="E17" i="9"/>
  <c r="U47" i="9"/>
  <c r="L47" i="9"/>
  <c r="CP46" i="9"/>
  <c r="CF47" i="9"/>
  <c r="BN47" i="9"/>
  <c r="E31" i="9"/>
  <c r="D24" i="9" s="1"/>
  <c r="BX47" i="9"/>
  <c r="BP47" i="9"/>
  <c r="BH47" i="9"/>
  <c r="AZ47" i="9"/>
  <c r="AR47" i="9"/>
  <c r="AJ47" i="9"/>
  <c r="T47" i="9"/>
  <c r="K47" i="9"/>
  <c r="CM47" i="9"/>
  <c r="CE47" i="9"/>
  <c r="BW47" i="9"/>
  <c r="BO47" i="9"/>
  <c r="BG47" i="9"/>
  <c r="AY47" i="9"/>
  <c r="AQ47" i="9"/>
  <c r="AI47" i="9"/>
  <c r="AA47" i="9"/>
  <c r="S47" i="9"/>
  <c r="E20" i="9"/>
  <c r="CL47" i="9"/>
  <c r="CD47" i="9"/>
  <c r="BV47" i="9"/>
  <c r="BF47" i="9"/>
  <c r="AX47" i="9"/>
  <c r="AP47" i="9"/>
  <c r="AH47" i="9"/>
  <c r="CS46" i="9"/>
  <c r="CT46" i="9"/>
  <c r="E41" i="9"/>
  <c r="AE47" i="9"/>
  <c r="CV46" i="9"/>
  <c r="AB47" i="9"/>
  <c r="CN46" i="9"/>
  <c r="E42" i="9"/>
  <c r="Z47" i="9"/>
  <c r="R47" i="9"/>
  <c r="J47" i="9"/>
  <c r="CK47" i="9"/>
  <c r="CC47" i="9"/>
  <c r="BU47" i="9"/>
  <c r="BM47" i="9"/>
  <c r="BE47" i="9"/>
  <c r="AW47" i="9"/>
  <c r="AO47" i="9"/>
  <c r="AG47" i="9"/>
  <c r="Y47" i="9"/>
  <c r="Q47" i="9"/>
  <c r="I47" i="9"/>
  <c r="E21" i="9"/>
  <c r="CB47" i="9"/>
  <c r="BT47" i="9"/>
  <c r="BL47" i="9"/>
  <c r="BD47" i="9"/>
  <c r="AV47" i="9"/>
  <c r="AN47" i="9"/>
  <c r="AF47" i="9"/>
  <c r="X47" i="9"/>
  <c r="P43" i="9"/>
  <c r="CR46" i="9"/>
  <c r="E38" i="9"/>
  <c r="CI47" i="9"/>
  <c r="CA47" i="9"/>
  <c r="BS47" i="9"/>
  <c r="BK47" i="9"/>
  <c r="BC47" i="9"/>
  <c r="AU47" i="9"/>
  <c r="AM47" i="9"/>
  <c r="W47" i="9"/>
  <c r="O47" i="9"/>
  <c r="G47" i="9"/>
  <c r="CH47" i="9"/>
  <c r="BZ47" i="9"/>
  <c r="BR47" i="9"/>
  <c r="BJ47" i="9"/>
  <c r="BB47" i="9"/>
  <c r="AT47" i="9"/>
  <c r="AL47" i="9"/>
  <c r="AD47" i="9"/>
  <c r="V47" i="9"/>
  <c r="N47" i="9"/>
  <c r="E44" i="9"/>
  <c r="E45" i="9"/>
  <c r="CG47" i="9"/>
  <c r="BY47" i="9"/>
  <c r="BQ47" i="9"/>
  <c r="BI47" i="9"/>
  <c r="BA47" i="9"/>
  <c r="AS47" i="9"/>
  <c r="AK47" i="9"/>
  <c r="AC47" i="9"/>
  <c r="CO46" i="9"/>
  <c r="CO213" i="9" s="1"/>
  <c r="CO216" i="9" s="1"/>
  <c r="H47" i="9"/>
  <c r="F47" i="9"/>
  <c r="H34" i="9"/>
  <c r="E34" i="9" s="1"/>
  <c r="D6" i="9"/>
  <c r="CN47" i="9" l="1"/>
  <c r="CN213" i="9"/>
  <c r="CV47" i="9"/>
  <c r="CV213" i="9"/>
  <c r="CV216" i="9" s="1"/>
  <c r="CQ47" i="9"/>
  <c r="CQ213" i="9"/>
  <c r="CQ216" i="9" s="1"/>
  <c r="CW47" i="9"/>
  <c r="CW213" i="9"/>
  <c r="CW216" i="9" s="1"/>
  <c r="CP47" i="9"/>
  <c r="CP213" i="9"/>
  <c r="CP216" i="9" s="1"/>
  <c r="CU47" i="9"/>
  <c r="CU213" i="9"/>
  <c r="CU216" i="9" s="1"/>
  <c r="P47" i="9"/>
  <c r="P209" i="9"/>
  <c r="E209" i="9" s="1"/>
  <c r="CT47" i="9"/>
  <c r="CT213" i="9"/>
  <c r="CT216" i="9" s="1"/>
  <c r="CR47" i="9"/>
  <c r="CR213" i="9"/>
  <c r="CR216" i="9" s="1"/>
  <c r="CS47" i="9"/>
  <c r="CS213" i="9"/>
  <c r="CS216" i="9" s="1"/>
  <c r="CE216" i="9"/>
  <c r="D34" i="9"/>
  <c r="E43" i="9"/>
  <c r="E46" i="9"/>
  <c r="CO47" i="9"/>
  <c r="D12" i="9"/>
  <c r="E213" i="9" l="1"/>
  <c r="CN216" i="9"/>
  <c r="E47" i="9"/>
  <c r="CD216" i="9"/>
  <c r="CC216" i="9" l="1"/>
  <c r="CB216" i="9" l="1"/>
  <c r="CA216" i="9" l="1"/>
  <c r="BZ216" i="9" l="1"/>
  <c r="BY216" i="9" l="1"/>
  <c r="BX216" i="9" l="1"/>
  <c r="BW216" i="9" l="1"/>
  <c r="BV216" i="9" l="1"/>
  <c r="BU216" i="9" l="1"/>
  <c r="BT216" i="9" l="1"/>
  <c r="BS216" i="9" l="1"/>
  <c r="BR216" i="9" l="1"/>
  <c r="BQ216" i="9" l="1"/>
  <c r="BP216" i="9" l="1"/>
  <c r="BO216" i="9" l="1"/>
  <c r="BN216" i="9" l="1"/>
  <c r="BM216" i="9" l="1"/>
  <c r="BL216" i="9" l="1"/>
  <c r="BK216" i="9" l="1"/>
  <c r="BJ216" i="9" l="1"/>
  <c r="BI216" i="9" l="1"/>
  <c r="BH216" i="9" l="1"/>
  <c r="BG216" i="9" l="1"/>
  <c r="BF216" i="9" l="1"/>
  <c r="BE216" i="9" l="1"/>
  <c r="BD216" i="9" l="1"/>
  <c r="BC216" i="9" l="1"/>
  <c r="BB216" i="9" l="1"/>
  <c r="BA216" i="9" l="1"/>
  <c r="AZ216" i="9" l="1"/>
  <c r="AY216" i="9" l="1"/>
  <c r="AX216" i="9" l="1"/>
  <c r="AW216" i="9" l="1"/>
  <c r="AV216" i="9" l="1"/>
  <c r="AU216" i="9" l="1"/>
  <c r="AT216" i="9" l="1"/>
  <c r="AS216" i="9" l="1"/>
  <c r="AR216" i="9" l="1"/>
  <c r="AQ216" i="9" l="1"/>
  <c r="AP216" i="9" l="1"/>
  <c r="AO216" i="9" l="1"/>
  <c r="AN216" i="9" l="1"/>
  <c r="AM216" i="9" l="1"/>
  <c r="AL216" i="9" l="1"/>
  <c r="AK216" i="9" l="1"/>
  <c r="AJ216" i="9" l="1"/>
  <c r="AI216" i="9" l="1"/>
  <c r="AH216" i="9" l="1"/>
  <c r="AG216" i="9" l="1"/>
  <c r="AF216" i="9" l="1"/>
  <c r="AE216" i="9" l="1"/>
  <c r="AD216" i="9" l="1"/>
  <c r="AC216" i="9" l="1"/>
  <c r="AB216" i="9" l="1"/>
  <c r="AA216" i="9" l="1"/>
  <c r="Z216" i="9" l="1"/>
  <c r="Y216" i="9" l="1"/>
  <c r="X216" i="9" l="1"/>
  <c r="W216" i="9" l="1"/>
  <c r="V216" i="9" l="1"/>
  <c r="U216" i="9" l="1"/>
  <c r="T216" i="9" l="1"/>
  <c r="S216" i="9" l="1"/>
  <c r="R216" i="9" l="1"/>
  <c r="Q216" i="9" l="1"/>
  <c r="P216" i="9" l="1"/>
  <c r="O216" i="9" l="1"/>
  <c r="N216" i="9" l="1"/>
  <c r="M216" i="9" l="1"/>
  <c r="L216" i="9" l="1"/>
  <c r="K216" i="9" l="1"/>
  <c r="J216" i="9" l="1"/>
  <c r="I216" i="9" l="1"/>
  <c r="H216" i="9" l="1"/>
  <c r="G216" i="9" l="1"/>
  <c r="F216" i="9" l="1"/>
  <c r="E208" i="9"/>
  <c r="E216" i="9" s="1"/>
</calcChain>
</file>

<file path=xl/sharedStrings.xml><?xml version="1.0" encoding="utf-8"?>
<sst xmlns="http://schemas.openxmlformats.org/spreadsheetml/2006/main" count="1346" uniqueCount="329">
  <si>
    <t>วัสดุวิทยาศาสตร์</t>
  </si>
  <si>
    <t>โครงการลดปัญหาโรคระบาดและพัฒนาสุขภาพกระบือ</t>
  </si>
  <si>
    <t>รวมทั้งสิ้น</t>
  </si>
  <si>
    <t>ศวพ.</t>
  </si>
  <si>
    <t>ลำดับที่</t>
  </si>
  <si>
    <t>ตัวคูณ</t>
  </si>
  <si>
    <t>รวม</t>
  </si>
  <si>
    <t>หน่วยปฏิบัติในพื้นที่ ปศข.1</t>
  </si>
  <si>
    <t>หน่วยปฏิบัติในพื้นที่ ปศข.2</t>
  </si>
  <si>
    <t>หน่วยปฏิบัติในพื้นที่ ปศข.3</t>
  </si>
  <si>
    <t>หน่วยปฏิบัติในพื้นที่ ปศข.4</t>
  </si>
  <si>
    <t>หน่วยปฏิบัติในพื้นที่ ปศข.5</t>
  </si>
  <si>
    <t>หน่วยปฏิบัติในพื้นที่ ปศข.6</t>
  </si>
  <si>
    <t>หน่วยปฏิบัติในพื้นที่ ปศข.7</t>
  </si>
  <si>
    <t>หน่วยปฏิบัติในพื้นที่ ปศข.8</t>
  </si>
  <si>
    <t>หน่วยปฏิบัติในพื้นที่ ปศข.9</t>
  </si>
  <si>
    <t>สถาบันสุขภาพสัตว์
แห่งชาติ</t>
  </si>
  <si>
    <t>ศูนย์อ้างอิงโรค
ปากและเท้าเปื่อย</t>
  </si>
  <si>
    <t>ปศข.1</t>
  </si>
  <si>
    <t>กรุงเทพฯ</t>
  </si>
  <si>
    <t>ชัยนาท</t>
  </si>
  <si>
    <t>นนทบุรี</t>
  </si>
  <si>
    <t>ปทุมธานี</t>
  </si>
  <si>
    <t>อยุธยา</t>
  </si>
  <si>
    <t>ลพบุรี</t>
  </si>
  <si>
    <t>สระบุรี</t>
  </si>
  <si>
    <t>สิงห์บุรี</t>
  </si>
  <si>
    <t>อ่างทอง</t>
  </si>
  <si>
    <t>ปศข.2</t>
  </si>
  <si>
    <t>จันทบุรี</t>
  </si>
  <si>
    <t>ฉะเชิงเทรา</t>
  </si>
  <si>
    <t>ชลบุรี</t>
  </si>
  <si>
    <t>ตราด</t>
  </si>
  <si>
    <t>นครนายก</t>
  </si>
  <si>
    <t>ปราจีนบุรี</t>
  </si>
  <si>
    <t>ระยอง</t>
  </si>
  <si>
    <t>สมุทรปราการ</t>
  </si>
  <si>
    <t>สระแก้ว</t>
  </si>
  <si>
    <t>ปศข.3</t>
  </si>
  <si>
    <t>ชัยภูมิ</t>
  </si>
  <si>
    <t>นครราชสีมา</t>
  </si>
  <si>
    <t>บุรีรัมย์</t>
  </si>
  <si>
    <t>ยโสธร</t>
  </si>
  <si>
    <t>ศรีสะเกษ</t>
  </si>
  <si>
    <t>สุรินทร์</t>
  </si>
  <si>
    <t>อุบลราชธานี</t>
  </si>
  <si>
    <t>อำนาจเจริญ</t>
  </si>
  <si>
    <t>ปศข.4</t>
  </si>
  <si>
    <t>กาฬสินธุ์</t>
  </si>
  <si>
    <t>ขอนแก่น</t>
  </si>
  <si>
    <t>นครพนม</t>
  </si>
  <si>
    <t>มหาสารคาม</t>
  </si>
  <si>
    <t>มุกดาหาร</t>
  </si>
  <si>
    <t>เลย</t>
  </si>
  <si>
    <t>สกลนคร</t>
  </si>
  <si>
    <t>หนองคาย</t>
  </si>
  <si>
    <t>หนองบัวลำภู</t>
  </si>
  <si>
    <t>อุดรธานี</t>
  </si>
  <si>
    <t>บึงกาฬ</t>
  </si>
  <si>
    <t>ร้อยเอ็ด</t>
  </si>
  <si>
    <t>ปศข.5</t>
  </si>
  <si>
    <t>เชียงราย</t>
  </si>
  <si>
    <t>เชียงใหม่</t>
  </si>
  <si>
    <t>น่าน</t>
  </si>
  <si>
    <t>พะเยา</t>
  </si>
  <si>
    <t>แพร่</t>
  </si>
  <si>
    <t>แม่ฮ่องสอน</t>
  </si>
  <si>
    <t>ลำปาง</t>
  </si>
  <si>
    <t>ลำพูน</t>
  </si>
  <si>
    <t>ปศข.6</t>
  </si>
  <si>
    <t>กำแพงเพชร</t>
  </si>
  <si>
    <t>ตาก</t>
  </si>
  <si>
    <t>นครสวรรค์</t>
  </si>
  <si>
    <t>พิจิตร</t>
  </si>
  <si>
    <t>พิษณุโลก</t>
  </si>
  <si>
    <t>เพชรบูรณ์</t>
  </si>
  <si>
    <t>สุโขทัย</t>
  </si>
  <si>
    <t>อุตรดิตถ์</t>
  </si>
  <si>
    <t>อุทัยธานี</t>
  </si>
  <si>
    <t>ปศข.7</t>
  </si>
  <si>
    <t>กาญจนบุรี</t>
  </si>
  <si>
    <t>นครปฐม</t>
  </si>
  <si>
    <t>ประจวบฯ</t>
  </si>
  <si>
    <t>เพชรบุรี</t>
  </si>
  <si>
    <t>ราชบุรี</t>
  </si>
  <si>
    <t>สมุทรสงคราม</t>
  </si>
  <si>
    <t>สมุทรสาคร</t>
  </si>
  <si>
    <t>สุพรรณบุรี</t>
  </si>
  <si>
    <t>ปศข.8</t>
  </si>
  <si>
    <t>กระบี่</t>
  </si>
  <si>
    <t>ชุมพร</t>
  </si>
  <si>
    <t>นครศรีฯ</t>
  </si>
  <si>
    <t>พังงา</t>
  </si>
  <si>
    <t>ภูเก็ต</t>
  </si>
  <si>
    <t>ระนอง</t>
  </si>
  <si>
    <t>สุราษฎร์ฯ</t>
  </si>
  <si>
    <t>ตรัง</t>
  </si>
  <si>
    <t>พัทลุง</t>
  </si>
  <si>
    <t>ปศข.9</t>
  </si>
  <si>
    <t>นราธิวาส</t>
  </si>
  <si>
    <t>ปัตตานี</t>
  </si>
  <si>
    <t>ยะลา</t>
  </si>
  <si>
    <t>สงขลา</t>
  </si>
  <si>
    <t>สตูล</t>
  </si>
  <si>
    <t>ภาคตะวันออก 
จ.ชลบุรี</t>
  </si>
  <si>
    <t>ภาคตะวันออกเฉียงเหนือ
ตอนล่าง จ.สุรินทร์</t>
  </si>
  <si>
    <t>ภาคตะวันออกเฉียงเหนือ
ตอนบน จ.ขอนแก่น</t>
  </si>
  <si>
    <t>ภาคเหนือตอนบน 
จ.ลำปาง</t>
  </si>
  <si>
    <t>ภาคตะวันตก 
จ.ราชบุรี</t>
  </si>
  <si>
    <t>ภาคใต้ตอนบน 
จ.นครศรีธรรมราช</t>
  </si>
  <si>
    <t>ภาคใต้ตอนล่าง 
จ.สงขลา</t>
  </si>
  <si>
    <t>เบี้ยเลี้ยง ที่พักและพาหนะ สำหรับเจ้าหน้าที่ปฏิบัติงาน (จังหวัด)</t>
  </si>
  <si>
    <t>เบี้ยเลี้ยง ที่พักและพาหนะ</t>
  </si>
  <si>
    <t>จำนวนสัตว์เป้าหมายX0.02</t>
  </si>
  <si>
    <t>เบี้ยเลี้ยง ที่พักและพาหนะ (โอนแฝงวัสดุน้ำมันเขื้อเพลิง)</t>
  </si>
  <si>
    <t>วัสดุน้ำมันเชื้อเพลิง สำหรับเจ้าหน้าที่ปฏิบัติงาน (จังหวัด)</t>
  </si>
  <si>
    <t>วัสดุน้ำมันเชื้อเพลิง</t>
  </si>
  <si>
    <t>จำนวนวันตามช่วงเป้าหมายX200</t>
  </si>
  <si>
    <t>วัสดุน้ำมันเชื้อเพลิง สำหรับเจ้าหน้าที่ปฏิบัติงาน (เขต)</t>
  </si>
  <si>
    <t>จำนวนวันตามช่วงเป้าหมายX300</t>
  </si>
  <si>
    <t>การฉีดวัคซีนป้องกันโรค</t>
  </si>
  <si>
    <t>วัสดุวิทยาศาสตร์ (ฉีดวัคซีน)</t>
  </si>
  <si>
    <t>ไซริงค์14ตัว/1อันๆ1.5บาท , เข็ม2ตัว/1อันๆละ0.5 บาท</t>
  </si>
  <si>
    <t>โครงการลดปัญหาโรคระบาดและพัฒนาสุขภาพแพะละแกะ</t>
  </si>
  <si>
    <t>จำนวนสัตว์เป้าหมายX2</t>
  </si>
  <si>
    <t>จำนวนตัวอย่างX3</t>
  </si>
  <si>
    <t xml:space="preserve">เขตละ 2,000 บาท </t>
  </si>
  <si>
    <t>การเฝ้าระวังโรค CAE</t>
  </si>
  <si>
    <t>จำนวน 1,545 ตัวอย่างX200</t>
  </si>
  <si>
    <t>การเฝ้าระวังโรค Brucellosis</t>
  </si>
  <si>
    <t>จำนวน 10,000 ตัวอย่างX10</t>
  </si>
  <si>
    <t>ตรวจหาการติดเชื้อโรคบลูทังก์ (PCR)</t>
  </si>
  <si>
    <t>จำนวน 1,000 ตัวอย่างX500</t>
  </si>
  <si>
    <t>ตรวจหาชนิดของเชื้อไวรัสโรคบลูทังก์ (Serotyping)</t>
  </si>
  <si>
    <t>จำนวน 250 ตัวอย่างX500</t>
  </si>
  <si>
    <t>ตรวจหาการติดเชื้อโรค Q-fever</t>
  </si>
  <si>
    <t>การเฝ้าระวังโรค PPR (แพะ)</t>
  </si>
  <si>
    <t>จำนวน 500 ตัวอย่างX150</t>
  </si>
  <si>
    <t>การทดสอบโรคทางห้องปฏิบัติการ</t>
  </si>
  <si>
    <t>วัสดุวิทยาศาสตร์ (เก็บตัวอย่าง)</t>
  </si>
  <si>
    <t>โครงการลดปัญหาโรคระบาดและพัฒนาสุขภาพโคเนื้อ</t>
  </si>
  <si>
    <t>จำนวนสัตว์เป้าหมายX0.04</t>
  </si>
  <si>
    <t>การเฝ้าระวังโรค BSE</t>
  </si>
  <si>
    <t>จำนวน 200 ตัวอย่างX1,000</t>
  </si>
  <si>
    <t>โครงการสร้างพื้นที่ปลอดโรคปากและเท้าเปื่อยในพื้นที่ภาคตะวันออกของประเทศไทย</t>
  </si>
  <si>
    <t>จำนวน 2,740 ตัวอย่างX20</t>
  </si>
  <si>
    <t>เบี้ยเลี้ยง ที่พักและพาหนะ สำหรับเจ้าหน้าที่ปฏิบัติงาน (เขต)</t>
  </si>
  <si>
    <t xml:space="preserve">ติดตามงานจังหวัดๆ ละ 5,000 บาท </t>
  </si>
  <si>
    <t>จำนวน 2,740 ตัวอย่างX25</t>
  </si>
  <si>
    <t xml:space="preserve">ติดตามงานจังหวัดๆ ละ 3,000 บาท </t>
  </si>
  <si>
    <t>ค่าตรวจ NSP 2,740 ตัวอย่างX200</t>
  </si>
  <si>
    <t>ค่าตรวจระดับภูมิคุ้มกัน 2,000 ตัวอย่างX200</t>
  </si>
  <si>
    <t>ค่าสารเคมีตรวจระดับภูมิคุ้มกัน 2,000 ตัวอย่างX200</t>
  </si>
  <si>
    <t>จำนวน 13,295 ตัวอย่างX13.5</t>
  </si>
  <si>
    <t>จำนวน 1,250 ตัวอย่างX13.5</t>
  </si>
  <si>
    <t>จำนวน 2,740 ตัวอย่างX13.5</t>
  </si>
  <si>
    <t>สถาบันสุขภาพสัตว์แห่งชาติ</t>
  </si>
  <si>
    <t>หมวดค่าวัสดุ</t>
  </si>
  <si>
    <t xml:space="preserve">ค่าวัสดุวิทยาศาสตร์สำหรับสร้างภูมิคุ้มกันโรค </t>
  </si>
  <si>
    <t>ค่าวัสดุวิทยาศาตร์</t>
  </si>
  <si>
    <t>กลุ่มควบคุมป้องกันโรคโค (กิจกรรมเพิ่มศักยภาพการควบคุมป้องกันโรคปากและเท้าเปื่อย)</t>
  </si>
  <si>
    <t>หมวดค่าใช้สอย</t>
  </si>
  <si>
    <t>สำหรับ สนง.ปศข. เป็นค่าเบี้ยเลี้ยง ที่พักและยานพาหนะ ในการดำเนินงานตามโครงการฯ (โอนแฝงค่าวัสดุเชื้อเพลิงฯ)</t>
  </si>
  <si>
    <t xml:space="preserve"> ค่าเบี้ยเลี้ยง ที่พักและยานพาหนะ </t>
  </si>
  <si>
    <t>ติดตามงานเขตละ 12,400 บาท</t>
  </si>
  <si>
    <t>ติดตามงานเขตละ 11,800 บาท</t>
  </si>
  <si>
    <t>สำหรับ สนง.ปศจ. เป็นค่าเบี้ยเลี้ยง ที่พักและยานพาหนะ ในการดำเนินงานตามโครงการฯ  (โอนแฝงค่าวัสดุเชื้อเพลิงฯ)</t>
  </si>
  <si>
    <t>ฉีดวัคซีนจังหวัดละ 31,000 บาท</t>
  </si>
  <si>
    <t xml:space="preserve">สำหรับ สนง.ปศจ. เป็นค่าเบี้ยเลี้ยง ที่พักและยานพาหนะ ในการดำเนินงานตามโครงการฯ </t>
  </si>
  <si>
    <t>ฉีดวัคซีนจังหวัดละ 19,900 บาท</t>
  </si>
  <si>
    <t>ฉีดวัคซีนจังหวัดละ 13,500 บาท</t>
  </si>
  <si>
    <t>ฉีดวัคซีนจังหวัดละ 13,300 บาท</t>
  </si>
  <si>
    <t>ฉีดวัคซีนจังหวัดละ 11,100 บาท</t>
  </si>
  <si>
    <t>ฉีดวัคซีนจังหวัดละ 2,000 บาท</t>
  </si>
  <si>
    <t>ค่าสารเคมี แอนติเจน และวัสดุอุปกรณ์ตรวจติดตามระดับภูมิคุ้มกันโรคปากและเท้าเปื่อย</t>
  </si>
  <si>
    <t xml:space="preserve">ค่าสารเคมี แอนติเจน และวัสดุอุปกรณ์ตรวจ NSP </t>
  </si>
  <si>
    <t>กลุ่มควบคุมป้องกันโรคโค (กิจกรรมโคนมปลอดโรคบรูเซลลา เพื่อความปลอดภัยของผู้บริโภคและส่งออก)</t>
  </si>
  <si>
    <t>ค่าสารเคมี แอนติเจน และวัสดุอุปกรณ์ที่ใช้ในการตรวจกาการติดเชื้อบรูเซลลาจากตัวอย่างถังนมรวมฟาร์ม</t>
  </si>
  <si>
    <t>ค่าสารเคมี แอนติเจน และวัสดุอุปกรณ์ตรวจหาการติดเชื้อบรูเซลลาจากซีรั่ม</t>
  </si>
  <si>
    <t>กลุ่มควบคุมป้องกันโรคโค (กิจกรรมลดปัญหาโรคระบาดและพัฒนาสุขภาพโคเนื้อ)</t>
  </si>
  <si>
    <t>โคเนื้อสร้างอาชีพ</t>
  </si>
  <si>
    <t>ทดสอบโรคจังหวัดละ 900 บาท</t>
  </si>
  <si>
    <t>ทดสอบโรคจังหวัดละ 1,400 บาท</t>
  </si>
  <si>
    <t>ทดสอบโรคจังหวัดละ 500 บาท</t>
  </si>
  <si>
    <t>ทดสอบโรคจังหวัดละ 700 บาท</t>
  </si>
  <si>
    <t>ทดสอบโรคจังหวัดละ 300 บาท</t>
  </si>
  <si>
    <t>ทดสอบโรคจังหวัดละ 1,000 บาท</t>
  </si>
  <si>
    <t>ทดสอบโรคจังหวัดละ 1,900 บาท</t>
  </si>
  <si>
    <t>ทดสอบโรคจังหวัดละ 2,800 บาท</t>
  </si>
  <si>
    <t>ทดสอบโรคจังหวัดละ 5,700 บาท</t>
  </si>
  <si>
    <t>ทดสอบโรคจังหวัดละ 8,600 บาท</t>
  </si>
  <si>
    <t>ทดสอบโรคจังหวัดละ 4,800 บาท</t>
  </si>
  <si>
    <t>ทดสอบโรคจังหวัดละ 7,200 บาท</t>
  </si>
  <si>
    <t>ทดสอบโรคจังหวัดละ 1,200 บาท</t>
  </si>
  <si>
    <t>ทดสอบโรคจังหวัดละ 1,800 บาท</t>
  </si>
  <si>
    <t>ทดสอบโรคจังหวัดละ 1,600 บาท</t>
  </si>
  <si>
    <t>ทดสอบโรคจังหวัดละ 2,500 บาท</t>
  </si>
  <si>
    <t>ทดสอบโรคจังหวัดละ 2,100 บาท</t>
  </si>
  <si>
    <t>ทดสอบโรคจังหวัดละ 2,600 บาท</t>
  </si>
  <si>
    <t>ทดสอบโรคจังหวัดละ 3,900 บาท</t>
  </si>
  <si>
    <t>ทดสอบโรคจังหวัดละ 4,300 บาท</t>
  </si>
  <si>
    <t>ทดสอบโรคจังหวัดละ 6,400 บาท</t>
  </si>
  <si>
    <t>ค่าตรวจโรคบรูเซลลา</t>
  </si>
  <si>
    <t>โคบาลบูรพา</t>
  </si>
  <si>
    <t>สำหรับ สนง.ปศอ. เป็นค่าเบี้ยเลี้ยง ที่พักและยานพาหนะ ในการดำเนินงานในโครงการฯ</t>
  </si>
  <si>
    <t xml:space="preserve">ปฏิบัติงาน 9 อำเภอๆ ละ 15 วันๆ 120 บาท </t>
  </si>
  <si>
    <t>สำหรับ สนง.ปศอ. เป็นค่าเบี้ยเลี้ยง ที่พักและยานพาหนะ ในการดำเนินงานตามโครงการฯ  (โอนแฝงค่าวัสดุเชื้อเพลิงฯ)</t>
  </si>
  <si>
    <t xml:space="preserve">ปฏิบัติงาน 9 อำเภอๆ ละ 15 วันๆ 180 บาท </t>
  </si>
  <si>
    <t>ภารกิจกลุ่มควบคุม ป้องกันโรคสัตว์เคี้ยวเอื้อง</t>
  </si>
  <si>
    <t>รายละเอียดการโอนจัดสรรงบประมาณ ปี 2569</t>
  </si>
  <si>
    <t>1,900 ตย. X 230 บาท  (ไตรมาส 1/3)</t>
  </si>
  <si>
    <t xml:space="preserve"> (ไตรมาส 1)</t>
  </si>
  <si>
    <t>3,000 ฟาร์ม X 2 ครั้ง X 3 ตย.  (ไตรมาส 1/3)</t>
  </si>
  <si>
    <t>1,000 ตย. X 100 บาท  (ไตรมาส 1/3)</t>
  </si>
  <si>
    <t>15,000 ตย. X 10 บาท (ไตรมาส 1/3)</t>
  </si>
  <si>
    <t>12,000 ตย. X 10 บาท (ไตรมาส 1/3)</t>
  </si>
  <si>
    <t>ภารกิจกลุ่มควบคุม ป้องกันโรคโค</t>
  </si>
  <si>
    <t>รวม
ทั้งสิ้น</t>
  </si>
  <si>
    <t>ด่านฯ</t>
  </si>
  <si>
    <t>1. ค่าเบี้ยเลี้ยง กิจกรรมระเฝ้าระวังโรค ASF (โอนแฝงจากวัสดุเชื้อเพลิงและหล่อลื่น)</t>
  </si>
  <si>
    <t>ตัวอย่างละ 25 บาท 25,100 ตัวอย่าง เป็นเงิน 627,500 บาท</t>
  </si>
  <si>
    <t>2. ค่าเบี้ยเลี้ยง กิจกรรมส่งเสริมมาตรฐานฟาร์มปลอดโรค และ compartment (โอนแฝงจากวัสดุเชื้อเพลิงและหล่อลื่น)</t>
  </si>
  <si>
    <t xml:space="preserve">1. ปศุสัตว์จังหวัดฟาร์มละ 1,000 บาท ปศุสัตว์เขต ฟาร์มละ 2,500 บาท รวม 3,500 บาท/ฟาร์ม 69 ฟาร์ม เป็นเงิน 241,500 บาท 
2. ค่าการตรวจติกตาม ส่งเสริมมาตรฐานฟาร์มปลอดโรค ปศุสัตว์เขต 9 เขต รวม 91,400 บาท </t>
  </si>
  <si>
    <t xml:space="preserve">1. วัสดุเชื้อเพลิงและหล่อลื่น โครงการเฝ้าระวังโรคติดเชื้อไวรัสที่มีค้างคาวเป็นพาหะในสุกรในพื้นที่เสี่ยง </t>
  </si>
  <si>
    <t>วัสดุเชื้อเพลิงและหล่อลื่น</t>
  </si>
  <si>
    <t xml:space="preserve">ปศุสัตว์จังหวัดฟาร์มละ 500 บาท ปศุสัตว์เขต ฟาร์มละ 200 บาท รวม 700 บาท/ฟาร์ม 100 ฟาร์ม เป็นเงิน 70,000 บาท </t>
  </si>
  <si>
    <t xml:space="preserve">2. วัสดุวิทยาศาสตร์ในการเก็บและตรวจตัวอย่าง โครงการเฝ้าระวังโรคติดเชื้อไวรัสที่มีค้างคาวเป็นพาหะในสุกรในพื้นที่เสี่ยง </t>
  </si>
  <si>
    <t>ค่าตรวจและอุปกรณ์เก็บตัวอย่าง 870 บาท/ตัวอย่าง จำนวน 1,000 ตัวอย่าง เป็นเงิน 870,000 บาท</t>
  </si>
  <si>
    <t>3. วัสดุวิทยาศาสตร์ ตรวจ CSF กิจกรรมส่งเสริมมาตรฐานฟาร์มปลอดโรค และ compartment</t>
  </si>
  <si>
    <t>ตัวอย่างละ 500 บาท ฟาร์มละ 25 ตัวอย่าง 14 ฟาร์ม เป็นเงิน 175,000 บาท</t>
  </si>
  <si>
    <t>4. วัสดุวิทยาศาสตร์ ตรวจ FMD กิจกรรมส่งเสริมมาตรฐานฟาร์มปลอดโรค และ compartment</t>
  </si>
  <si>
    <t xml:space="preserve">ค่าตัวอย่าง 1,650 ตัวอย่าง เป็นเงิน 392,000 บาท </t>
  </si>
  <si>
    <t xml:space="preserve">กิจกรรมระเฝ้าระวังโรค ASF  </t>
  </si>
  <si>
    <t>ตอบแทน</t>
  </si>
  <si>
    <t>เบี้ยเลี้ยง ที่พักและพาหนะ (โอนแฝงจากค่าเชื้อเพลิง)</t>
  </si>
  <si>
    <t>วัสดุเวชภัณฑ์</t>
  </si>
  <si>
    <t>จ้างเหมา</t>
  </si>
  <si>
    <t xml:space="preserve">กิจกรรมเฝ้าระวังโรคติดเชื้อไวรัสที่มีค้างคาวเป็นพาหะในสุกรในพื้นที่เสี่ยง </t>
  </si>
  <si>
    <t xml:space="preserve">กิจกรรมส่งเสริมมาตรฐานฟาร์มปลอดโรค และ compartment </t>
  </si>
  <si>
    <t>ภารกิจกลุ่มควบคุม ป้องกันโรคสัตว์กระเพาะเดี่ยว</t>
  </si>
  <si>
    <t>ด่านอุบล</t>
  </si>
  <si>
    <t>ด่านหนองคาย</t>
  </si>
  <si>
    <t>ด่านนครพนม</t>
  </si>
  <si>
    <t>ด่านเลย</t>
  </si>
  <si>
    <t>ด่านมุกดาหาร</t>
  </si>
  <si>
    <t>ด่านเชียงราย</t>
  </si>
  <si>
    <t>หมวดค่าตอบแทน</t>
  </si>
  <si>
    <t xml:space="preserve"> =1,041 อัตรา * 800 บาท *12 เดือน</t>
  </si>
  <si>
    <t>ค่าตอบแทนผู้ปฎิบัติงานให้ทางราชการ</t>
  </si>
  <si>
    <t>ลง 12 เดือน</t>
  </si>
  <si>
    <t>ค่าเบี้ยเลี้ยง ที่พักและยานพาหนะ</t>
  </si>
  <si>
    <t>ค่าวัสดุน้ำมัน</t>
  </si>
  <si>
    <t xml:space="preserve">ค่าวัสดุเวชภัณฑ์ </t>
  </si>
  <si>
    <t>ลงไตรมาส ที่1  (พย.)</t>
  </si>
  <si>
    <t>ค่าวัสดุวิทย์ สสช. ศวพ.</t>
  </si>
  <si>
    <t xml:space="preserve">ลงกลางไตรมาส 1 2 3 4 </t>
  </si>
  <si>
    <t>ค่าตอบแทนผู้ปฏิบัติงานให้ทางราชการ</t>
  </si>
  <si>
    <t>ค่าเบี้ยเลี้ยง  เขต  จังหวัด ด่านฯ  โอนแฝงในค่าวัสดุวิทยาศาสตร์</t>
  </si>
  <si>
    <t>ภารกิจกลุ่มควบคุม ป้องกันโรคสัตว์ปีก</t>
  </si>
  <si>
    <t>ค่าเบี้ยเลี้ยง ที่พักและยานพาหนะ (โอนแฝงในค่าวัสดุวิทยาศาสตร์)</t>
  </si>
  <si>
    <t>ค่าวัสดุวิทยาศาสตร์ สสช. ศวพ.</t>
  </si>
  <si>
    <t>ภารกิจกลุ่มควบคุม ป้องกันโรคสัตว์เลี้ยง</t>
  </si>
  <si>
    <t>โครงการคงสถานภาพปลอดโรคกาฬโรคแอฟริกาในม้า (AHS) โรค EIA โรค SURRA</t>
  </si>
  <si>
    <t>ค่าเบี้ยเลี้ยงสำหรับเจ้าหน้าที่ในการติดตามคก.คงสถานภาพปลอดโรค AHS</t>
  </si>
  <si>
    <t>โครงการคงสถานภาพปลอดโรคกาฬโรคแอฟริกาในม้า (AHS)</t>
  </si>
  <si>
    <t>ตรวจหาเชื้อ AHS ด้วยวิธี RT - PCR จำนวน 1,000 บ. X 500 บาท</t>
  </si>
  <si>
    <t>ตรวจหาเชื้อ AHS ด้วยวิธี ELISA จำนวน 1,540 บ. X 300 บาท</t>
  </si>
  <si>
    <t>โครงการเฝ้าระวังโรคทริพาโนโซมา (SURRA)</t>
  </si>
  <si>
    <t>ตรวจหาเชื้อ SURRA ด้วยวิธี CATT จำนวน 1,100 บ. X 200 บาท</t>
  </si>
  <si>
    <t>ตรวจหาเชื้อ SURRA ด้วยวิธี RT - PCR จำนวน 1,100 บ. X 500 บาท</t>
  </si>
  <si>
    <t>โครงการเฝ้าระวังโรคโลหิตจางติดเชื้อในม้า (EIA)</t>
  </si>
  <si>
    <t xml:space="preserve"> ตรวจหาเชื้อ EIA ด้วยวิธี AGID จำนวน 3,000 บาท X 300 บาท</t>
  </si>
  <si>
    <t>ค่าวัสดุวิทยาศาสตร์หรือการแพทย์ (ไตรมาส 1/3)</t>
  </si>
  <si>
    <t>ค่าเบี้ยเลี้ยง ค่าเช่าที่พักและค่าพาหนะ  (สำนักงานปศุสัตว์เขต)</t>
  </si>
  <si>
    <t>(2 คน x 15 วัน x 240 บาท) + (2คน X 12 วัน x 800 บาท)</t>
  </si>
  <si>
    <t>ค่าเบี้ยเลี้ยง ค่าเช่าที่พักและค่าพาหนะ (สำนักงานปศุสัตว์จังหวัด)</t>
  </si>
  <si>
    <t>(2 คน x 4 เดือน x 500 บาท x 5 จังหวัด)</t>
  </si>
  <si>
    <t>(200 ตัวอย่าง x 1,950 บาท)</t>
  </si>
  <si>
    <t>ภารกิจกลุ่มคพัฒนาระบบสุขภาพสัตว์</t>
  </si>
  <si>
    <t>รายละเอียด</t>
  </si>
  <si>
    <t>ประเภทรายจ่าย</t>
  </si>
  <si>
    <t>ค่าเบี้ยเลี้ยง ค่าเช่าที่พักและค่าพาหนะ</t>
  </si>
  <si>
    <t>ค่าเบี้ยเลี้ยง ค่าเช่าที่พักและค่ายานพานะ (โอนแฝงวัสดุวิทยาศาสตร์)</t>
  </si>
  <si>
    <t>วัสดุวิทยาศาสตร์ สำหรับเก็บตัวอย่าง และค่าตรวจวินิจฉัยโรคในโครงการเฝ้าระวังและสำรวจโรคระบาดในผึ้งเลี้ยง
เพื่อการบริโภคและส่งออก โอนให้กับศวพ.ภาคเหนือตอนบน จ.ลำปาง</t>
  </si>
  <si>
    <t>สรุปรวมแผนงานยุทธศาสตร์การเกษตรสร้างมูลค่า โครงการเฝ้าระวัง ป้องกัน ควบคุมโรคและพัฒนาสุขภาพสัตว์ กิจกรรมการพัฒนาสุขภาพสัตว์</t>
  </si>
  <si>
    <t>ค่าเบี้ยเลี้ยง ที่พักและพาหนะ</t>
  </si>
  <si>
    <t>ค่าเบี้ยเลี้ยง ที่พักและพาหนะ (โอนแฝงค่าวัสดุเชื้อเพลิง)</t>
  </si>
  <si>
    <t>ค่าเบี้ยเลี้ยง ที่พักและพาหนะ(สำนักงานปศุสัตว์จังหวัด)</t>
  </si>
  <si>
    <t>ค่าเบี้ยเลี้ยง ที่พักและยานพาหนะ (โอนแฝงค่าวัสดุวิทยาศาสตร์)</t>
  </si>
  <si>
    <t>ค่าจ้างเหมาบริการ</t>
  </si>
  <si>
    <t>กิจกรรมที่จัดสรรงบประมาณ</t>
  </si>
  <si>
    <t>ช่วงเวลาที่เบิกจ่าย (√)</t>
  </si>
  <si>
    <t>12 เดือน</t>
  </si>
  <si>
    <t>ไตรมาส1</t>
  </si>
  <si>
    <t>ไตรมาส2</t>
  </si>
  <si>
    <t>ไตรมาส3</t>
  </si>
  <si>
    <t>ไตรมาส4</t>
  </si>
  <si>
    <t>ศทวช.</t>
  </si>
  <si>
    <t>ประเภทเงิน</t>
  </si>
  <si>
    <t>โครงการสร้างพื้นที่ปลอดโรค</t>
  </si>
  <si>
    <t>ค่าเบี้ยเลี้ยงที่พักและยานพาหนะ</t>
  </si>
  <si>
    <t>/</t>
  </si>
  <si>
    <t>ค่าเบี้ยเลี้ยงสำหรับจนท.สนง.ปศข./จว. ติดตามงานในพท.</t>
  </si>
  <si>
    <t>โครงการควบคุมประชากรสัตว์ (ผ่าตัดทำหมัน)</t>
  </si>
  <si>
    <t>เป้าหมายทำหมัน X 20 บาท</t>
  </si>
  <si>
    <t>โครงการเฝ้าระวังโรคเชิงรุกเพื่อรับรองท้องถิ่นปลอดโรคพิษสุนัขบ้า</t>
  </si>
  <si>
    <t>เป้าหมายการเก็บตย. X 200 บาท</t>
  </si>
  <si>
    <t>โครงการสร้างและพัฒนาศักยภาพ (อาสาปศุสัตว์)</t>
  </si>
  <si>
    <t>ค่าใช้จ่ายในการสัมมนาและฝึกอบรม</t>
  </si>
  <si>
    <t>ค่าวัสดุวิทยาศาสตร์หรือการแพทย์</t>
  </si>
  <si>
    <t>ค่าวัสดุอุปกรณ์ผ่าตัดทำหมัน 74,000 ตัว X 200 บาท</t>
  </si>
  <si>
    <t>ค่าวัสดุเวชภัณฑ์</t>
  </si>
  <si>
    <t>ค่าวัสดุเวชภัณฑ์ผ่าตัดทำหมัน 74,000 ตัว X 200 บาท</t>
  </si>
  <si>
    <t>โครงการตรวจระดับภูมิคุ้มกันภายหลังฉีดวัคซีนป้องกันโรคพิษสุนัขบ้า</t>
  </si>
  <si>
    <t>ค่าวัสดุวิทยาศาสตร์สำหรับตรวจระดับภูมิคุ้มกันต่อโรคพิษสุนัขบ้า</t>
  </si>
  <si>
    <t>โครงการทดสอบคุณภาพวัคซีนป้องกันโรคพิษสุนัขบ้า (ศทวช.)</t>
  </si>
  <si>
    <t>วัสดุเครื่องแต่งกาย</t>
  </si>
  <si>
    <t>จัดซื้อชุดปลอดเชื้อ 100 ชุด X 500 บาท</t>
  </si>
  <si>
    <t>ค่าวัสดุการเกษตร</t>
  </si>
  <si>
    <t>ค่าอาหารสำหรับหนูขาวทดลอง 280 บาท X 70 บาท</t>
  </si>
  <si>
    <t>แผนงานยุทธศาสตร์การเกษตรสร้างมูลค่า โครงการเฝ้าระวัง ป้องกัน ควบคุมโรคและพัฒนาสุขภาพสัตว์ กิจกรรมการพัฒนาสุขภาพสัตว์</t>
  </si>
  <si>
    <r>
      <t xml:space="preserve">กลุ่มควบคุมป้องกันโรคโค </t>
    </r>
    <r>
      <rPr>
        <b/>
        <sz val="26"/>
        <color theme="4" tint="-0.249977111117893"/>
        <rFont val="TH SarabunPSK"/>
        <family val="2"/>
      </rPr>
      <t>(กิจกรรมเตรียมความพร้อมขอรับรองสถานภาพ ปลอดโรคลัมปี สกิน)</t>
    </r>
  </si>
  <si>
    <r>
      <rPr>
        <b/>
        <sz val="26"/>
        <color theme="1"/>
        <rFont val="TH SarabunPSK"/>
        <family val="2"/>
      </rPr>
      <t xml:space="preserve">1,900 ตย. X 450 บาท  </t>
    </r>
    <r>
      <rPr>
        <b/>
        <sz val="26"/>
        <color rgb="FFFF0000"/>
        <rFont val="TH SarabunPSK"/>
        <family val="2"/>
      </rPr>
      <t>(ไตรมาส 1/3)</t>
    </r>
  </si>
  <si>
    <t xml:space="preserve">ภาคเหนือตอนล่าง 
จ.พิษณุโลก
</t>
  </si>
  <si>
    <t>ด่านอุบลราชธานี</t>
  </si>
  <si>
    <t>ศูนย์วิจัยและ
พัฒนาโคเนื้อ</t>
  </si>
  <si>
    <t>วัสดุการเกษตร</t>
  </si>
  <si>
    <t>ค่าใช้จ่ายในการฝึกอบรม เป้าหมาย X 220 บาท</t>
  </si>
  <si>
    <t>แผนงานยุทธศาสตร์เสริมสร้างพลังทางสังคม โครงการเสริมสร้างทุนทางสังคม กิจกรรมสนับสนุนโครงการสัตว์ปลอดโรค คนปลอดภัย จากโรคพิษสุนัขบ้า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</si>
</sst>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26"/>
      <name val="TH SarabunPSK"/>
      <family val="2"/>
    </font>
    <font>
      <b/>
      <sz val="20"/>
      <name val="TH SarabunPSK"/>
      <family val="2"/>
    </font>
    <font>
      <b/>
      <sz val="20"/>
      <color rgb="FF0000FF"/>
      <name val="TH SarabunPSK"/>
      <family val="2"/>
    </font>
    <font>
      <b/>
      <sz val="26"/>
      <color rgb="FF0000FF"/>
      <name val="TH SarabunPSK"/>
      <family val="2"/>
    </font>
    <font>
      <b/>
      <sz val="26"/>
      <color rgb="FFFF0000"/>
      <name val="TH SarabunPSK"/>
      <family val="2"/>
    </font>
    <font>
      <b/>
      <sz val="26"/>
      <color indexed="8"/>
      <name val="TH SarabunPSK"/>
      <family val="2"/>
    </font>
    <font>
      <b/>
      <sz val="26"/>
      <color indexed="12"/>
      <name val="TH SarabunPSK"/>
      <family val="2"/>
    </font>
    <font>
      <b/>
      <sz val="26"/>
      <color rgb="FF0000CC"/>
      <name val="TH SarabunPSK"/>
      <family val="2"/>
    </font>
    <font>
      <b/>
      <sz val="26"/>
      <color theme="1"/>
      <name val="TH SarabunPSK"/>
      <family val="2"/>
    </font>
    <font>
      <b/>
      <sz val="26"/>
      <color theme="4" tint="-0.249977111117893"/>
      <name val="TH SarabunPSK"/>
      <family val="2"/>
    </font>
    <font>
      <b/>
      <sz val="36"/>
      <color theme="0"/>
      <name val="TH SarabunPSK"/>
      <family val="2"/>
    </font>
    <font>
      <b/>
      <sz val="28"/>
      <color rgb="FF0000FF"/>
      <name val="TH SarabunPSK"/>
      <family val="2"/>
    </font>
    <font>
      <b/>
      <sz val="48"/>
      <color rgb="FF0000FF"/>
      <name val="TH SarabunPSK"/>
      <family val="2"/>
    </font>
    <font>
      <b/>
      <sz val="48"/>
      <color rgb="FFFF0000"/>
      <name val="TH SarabunPSK"/>
      <family val="2"/>
    </font>
    <font>
      <b/>
      <sz val="20"/>
      <color indexed="8"/>
      <name val="TH SarabunPSK"/>
      <family val="2"/>
    </font>
    <font>
      <b/>
      <sz val="20"/>
      <color indexed="12"/>
      <name val="TH SarabunPSK"/>
      <family val="2"/>
    </font>
    <font>
      <b/>
      <sz val="20"/>
      <color rgb="FFFF0000"/>
      <name val="TH SarabunPSK"/>
      <family val="2"/>
    </font>
    <font>
      <b/>
      <sz val="20"/>
      <color theme="1"/>
      <name val="TH SarabunPSK"/>
      <family val="2"/>
    </font>
    <font>
      <b/>
      <sz val="28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1">
    <xf numFmtId="0" fontId="0" fillId="0" borderId="0" xfId="0"/>
    <xf numFmtId="187" fontId="3" fillId="6" borderId="1" xfId="1" applyNumberFormat="1" applyFont="1" applyFill="1" applyBorder="1" applyAlignment="1">
      <alignment horizontal="left" vertical="center" wrapText="1"/>
    </xf>
    <xf numFmtId="187" fontId="4" fillId="0" borderId="0" xfId="5" applyNumberFormat="1" applyFont="1" applyAlignment="1">
      <alignment horizontal="left"/>
    </xf>
    <xf numFmtId="187" fontId="3" fillId="6" borderId="1" xfId="1" applyNumberFormat="1" applyFont="1" applyFill="1" applyBorder="1" applyAlignment="1">
      <alignment horizontal="left" vertical="center" wrapText="1"/>
    </xf>
    <xf numFmtId="187" fontId="8" fillId="5" borderId="4" xfId="1" applyNumberFormat="1" applyFont="1" applyFill="1" applyBorder="1" applyAlignment="1">
      <alignment horizontal="center" vertical="center"/>
    </xf>
    <xf numFmtId="187" fontId="3" fillId="5" borderId="4" xfId="1" applyNumberFormat="1" applyFont="1" applyFill="1" applyBorder="1" applyAlignment="1">
      <alignment horizontal="center" vertical="center"/>
    </xf>
    <xf numFmtId="187" fontId="7" fillId="5" borderId="4" xfId="1" applyNumberFormat="1" applyFont="1" applyFill="1" applyBorder="1" applyAlignment="1">
      <alignment horizontal="center" vertical="center"/>
    </xf>
    <xf numFmtId="187" fontId="8" fillId="5" borderId="2" xfId="1" applyNumberFormat="1" applyFont="1" applyFill="1" applyBorder="1" applyAlignment="1">
      <alignment horizontal="center" vertical="center"/>
    </xf>
    <xf numFmtId="187" fontId="8" fillId="5" borderId="5" xfId="1" applyNumberFormat="1" applyFont="1" applyFill="1" applyBorder="1" applyAlignment="1">
      <alignment horizontal="center" vertical="center"/>
    </xf>
    <xf numFmtId="187" fontId="8" fillId="5" borderId="3" xfId="1" applyNumberFormat="1" applyFont="1" applyFill="1" applyBorder="1" applyAlignment="1">
      <alignment horizontal="center" vertical="center"/>
    </xf>
    <xf numFmtId="187" fontId="8" fillId="6" borderId="4" xfId="1" applyNumberFormat="1" applyFont="1" applyFill="1" applyBorder="1" applyAlignment="1">
      <alignment horizontal="center" vertical="center" wrapText="1"/>
    </xf>
    <xf numFmtId="187" fontId="8" fillId="6" borderId="1" xfId="1" applyNumberFormat="1" applyFont="1" applyFill="1" applyBorder="1" applyAlignment="1">
      <alignment horizontal="center" vertical="center"/>
    </xf>
    <xf numFmtId="187" fontId="8" fillId="5" borderId="6" xfId="1" applyNumberFormat="1" applyFont="1" applyFill="1" applyBorder="1" applyAlignment="1">
      <alignment horizontal="center" vertical="center"/>
    </xf>
    <xf numFmtId="187" fontId="3" fillId="5" borderId="6" xfId="1" applyNumberFormat="1" applyFont="1" applyFill="1" applyBorder="1" applyAlignment="1">
      <alignment horizontal="center" vertical="center"/>
    </xf>
    <xf numFmtId="187" fontId="7" fillId="5" borderId="6" xfId="1" applyNumberFormat="1" applyFont="1" applyFill="1" applyBorder="1" applyAlignment="1">
      <alignment horizontal="center" vertical="center"/>
    </xf>
    <xf numFmtId="187" fontId="9" fillId="5" borderId="1" xfId="1" applyNumberFormat="1" applyFont="1" applyFill="1" applyBorder="1" applyAlignment="1">
      <alignment horizontal="center" vertical="center"/>
    </xf>
    <xf numFmtId="187" fontId="3" fillId="5" borderId="1" xfId="1" applyNumberFormat="1" applyFont="1" applyFill="1" applyBorder="1" applyAlignment="1">
      <alignment horizontal="center" vertical="center"/>
    </xf>
    <xf numFmtId="187" fontId="8" fillId="5" borderId="1" xfId="1" applyNumberFormat="1" applyFont="1" applyFill="1" applyBorder="1" applyAlignment="1">
      <alignment horizontal="center" vertical="center"/>
    </xf>
    <xf numFmtId="187" fontId="7" fillId="6" borderId="15" xfId="1" applyNumberFormat="1" applyFont="1" applyFill="1" applyBorder="1" applyAlignment="1">
      <alignment horizontal="left" vertical="center"/>
    </xf>
    <xf numFmtId="187" fontId="7" fillId="6" borderId="16" xfId="1" applyNumberFormat="1" applyFont="1" applyFill="1" applyBorder="1" applyAlignment="1">
      <alignment horizontal="left" vertical="center"/>
    </xf>
    <xf numFmtId="187" fontId="7" fillId="6" borderId="17" xfId="1" applyNumberFormat="1" applyFont="1" applyFill="1" applyBorder="1" applyAlignment="1">
      <alignment horizontal="left" vertical="center"/>
    </xf>
    <xf numFmtId="187" fontId="10" fillId="0" borderId="8" xfId="1" applyNumberFormat="1" applyFont="1" applyFill="1" applyBorder="1" applyAlignment="1">
      <alignment horizontal="center" vertical="center"/>
    </xf>
    <xf numFmtId="187" fontId="7" fillId="0" borderId="8" xfId="1" applyNumberFormat="1" applyFont="1" applyFill="1" applyBorder="1" applyAlignment="1">
      <alignment horizontal="right" vertical="center"/>
    </xf>
    <xf numFmtId="187" fontId="7" fillId="0" borderId="7" xfId="1" applyNumberFormat="1" applyFont="1" applyBorder="1" applyAlignment="1">
      <alignment horizontal="right" vertical="center"/>
    </xf>
    <xf numFmtId="187" fontId="3" fillId="0" borderId="8" xfId="1" applyNumberFormat="1" applyFont="1" applyFill="1" applyBorder="1" applyAlignment="1">
      <alignment horizontal="right" vertical="center"/>
    </xf>
    <xf numFmtId="187" fontId="7" fillId="6" borderId="10" xfId="1" applyNumberFormat="1" applyFont="1" applyFill="1" applyBorder="1" applyAlignment="1">
      <alignment horizontal="left" vertical="center"/>
    </xf>
    <xf numFmtId="187" fontId="7" fillId="6" borderId="12" xfId="1" applyNumberFormat="1" applyFont="1" applyFill="1" applyBorder="1" applyAlignment="1">
      <alignment horizontal="left" vertical="center"/>
    </xf>
    <xf numFmtId="187" fontId="7" fillId="6" borderId="11" xfId="1" applyNumberFormat="1" applyFont="1" applyFill="1" applyBorder="1" applyAlignment="1">
      <alignment horizontal="left" vertical="center"/>
    </xf>
    <xf numFmtId="187" fontId="3" fillId="0" borderId="8" xfId="1" applyNumberFormat="1" applyFont="1" applyFill="1" applyBorder="1" applyAlignment="1">
      <alignment horizontal="center" vertical="center"/>
    </xf>
    <xf numFmtId="187" fontId="10" fillId="0" borderId="13" xfId="1" applyNumberFormat="1" applyFont="1" applyFill="1" applyBorder="1" applyAlignment="1">
      <alignment horizontal="center" vertical="center"/>
    </xf>
    <xf numFmtId="187" fontId="3" fillId="0" borderId="14" xfId="1" applyNumberFormat="1" applyFont="1" applyFill="1" applyBorder="1" applyAlignment="1">
      <alignment horizontal="right" vertical="center"/>
    </xf>
    <xf numFmtId="187" fontId="3" fillId="6" borderId="4" xfId="1" applyNumberFormat="1" applyFont="1" applyFill="1" applyBorder="1" applyAlignment="1">
      <alignment horizontal="center" vertical="center" wrapText="1"/>
    </xf>
    <xf numFmtId="187" fontId="3" fillId="6" borderId="7" xfId="1" applyNumberFormat="1" applyFont="1" applyFill="1" applyBorder="1" applyAlignment="1">
      <alignment horizontal="center" vertical="center" wrapText="1"/>
    </xf>
    <xf numFmtId="187" fontId="3" fillId="6" borderId="6" xfId="1" applyNumberFormat="1" applyFont="1" applyFill="1" applyBorder="1" applyAlignment="1">
      <alignment horizontal="center" vertical="center" wrapText="1"/>
    </xf>
    <xf numFmtId="187" fontId="11" fillId="5" borderId="1" xfId="1" applyNumberFormat="1" applyFont="1" applyFill="1" applyBorder="1" applyAlignment="1">
      <alignment horizontal="center" vertical="center"/>
    </xf>
    <xf numFmtId="187" fontId="8" fillId="6" borderId="1" xfId="1" applyNumberFormat="1" applyFont="1" applyFill="1" applyBorder="1" applyAlignment="1">
      <alignment horizontal="center" vertical="center" wrapText="1"/>
    </xf>
    <xf numFmtId="187" fontId="3" fillId="0" borderId="0" xfId="1" applyNumberFormat="1" applyFont="1" applyAlignment="1">
      <alignment vertical="center"/>
    </xf>
    <xf numFmtId="187" fontId="3" fillId="0" borderId="15" xfId="1" applyNumberFormat="1" applyFont="1" applyFill="1" applyBorder="1" applyAlignment="1">
      <alignment horizontal="left" vertical="center" wrapText="1"/>
    </xf>
    <xf numFmtId="187" fontId="3" fillId="0" borderId="16" xfId="1" applyNumberFormat="1" applyFont="1" applyFill="1" applyBorder="1" applyAlignment="1">
      <alignment horizontal="left" vertical="center" wrapText="1"/>
    </xf>
    <xf numFmtId="187" fontId="3" fillId="0" borderId="17" xfId="1" applyNumberFormat="1" applyFont="1" applyFill="1" applyBorder="1" applyAlignment="1">
      <alignment horizontal="left" vertical="center" wrapText="1"/>
    </xf>
    <xf numFmtId="187" fontId="7" fillId="0" borderId="4" xfId="1" applyNumberFormat="1" applyFont="1" applyFill="1" applyBorder="1" applyAlignment="1">
      <alignment horizontal="center" vertical="center"/>
    </xf>
    <xf numFmtId="187" fontId="7" fillId="0" borderId="4" xfId="1" applyNumberFormat="1" applyFont="1" applyFill="1" applyBorder="1" applyAlignment="1">
      <alignment horizontal="right" vertical="center"/>
    </xf>
    <xf numFmtId="187" fontId="3" fillId="9" borderId="8" xfId="1" applyNumberFormat="1" applyFont="1" applyFill="1" applyBorder="1" applyAlignment="1">
      <alignment horizontal="left" vertical="center" wrapText="1"/>
    </xf>
    <xf numFmtId="187" fontId="7" fillId="0" borderId="8" xfId="1" applyNumberFormat="1" applyFont="1" applyBorder="1" applyAlignment="1">
      <alignment horizontal="right" vertical="center"/>
    </xf>
    <xf numFmtId="187" fontId="8" fillId="8" borderId="15" xfId="1" applyNumberFormat="1" applyFont="1" applyFill="1" applyBorder="1" applyAlignment="1">
      <alignment horizontal="left" vertical="center" wrapText="1"/>
    </xf>
    <xf numFmtId="187" fontId="8" fillId="8" borderId="16" xfId="1" applyNumberFormat="1" applyFont="1" applyFill="1" applyBorder="1" applyAlignment="1">
      <alignment horizontal="left" vertical="center" wrapText="1"/>
    </xf>
    <xf numFmtId="187" fontId="8" fillId="8" borderId="17" xfId="1" applyNumberFormat="1" applyFont="1" applyFill="1" applyBorder="1" applyAlignment="1">
      <alignment horizontal="left" vertical="center" wrapText="1"/>
    </xf>
    <xf numFmtId="187" fontId="3" fillId="8" borderId="4" xfId="1" applyNumberFormat="1" applyFont="1" applyFill="1" applyBorder="1" applyAlignment="1">
      <alignment horizontal="center" vertical="center"/>
    </xf>
    <xf numFmtId="187" fontId="11" fillId="8" borderId="4" xfId="1" applyNumberFormat="1" applyFont="1" applyFill="1" applyBorder="1" applyAlignment="1">
      <alignment horizontal="center" vertical="center"/>
    </xf>
    <xf numFmtId="187" fontId="8" fillId="8" borderId="4" xfId="1" applyNumberFormat="1" applyFont="1" applyFill="1" applyBorder="1" applyAlignment="1">
      <alignment horizontal="center" vertical="center"/>
    </xf>
    <xf numFmtId="187" fontId="8" fillId="8" borderId="4" xfId="1" applyNumberFormat="1" applyFont="1" applyFill="1" applyBorder="1" applyAlignment="1">
      <alignment horizontal="center" vertical="center" wrapText="1"/>
    </xf>
    <xf numFmtId="187" fontId="3" fillId="8" borderId="0" xfId="1" applyNumberFormat="1" applyFont="1" applyFill="1" applyAlignment="1">
      <alignment vertical="center"/>
    </xf>
    <xf numFmtId="187" fontId="3" fillId="8" borderId="8" xfId="1" applyNumberFormat="1" applyFont="1" applyFill="1" applyBorder="1" applyAlignment="1">
      <alignment horizontal="right" vertical="center"/>
    </xf>
    <xf numFmtId="187" fontId="3" fillId="9" borderId="18" xfId="1" applyNumberFormat="1" applyFont="1" applyFill="1" applyBorder="1" applyAlignment="1">
      <alignment horizontal="left" vertical="center" wrapText="1"/>
    </xf>
    <xf numFmtId="187" fontId="7" fillId="8" borderId="4" xfId="1" applyNumberFormat="1" applyFont="1" applyFill="1" applyBorder="1" applyAlignment="1">
      <alignment horizontal="right" vertical="center"/>
    </xf>
    <xf numFmtId="187" fontId="7" fillId="8" borderId="13" xfId="1" applyNumberFormat="1" applyFont="1" applyFill="1" applyBorder="1" applyAlignment="1">
      <alignment horizontal="right" vertical="center"/>
    </xf>
    <xf numFmtId="187" fontId="3" fillId="8" borderId="18" xfId="1" applyNumberFormat="1" applyFont="1" applyFill="1" applyBorder="1" applyAlignment="1">
      <alignment horizontal="center" vertical="center"/>
    </xf>
    <xf numFmtId="187" fontId="11" fillId="8" borderId="18" xfId="1" applyNumberFormat="1" applyFont="1" applyFill="1" applyBorder="1" applyAlignment="1">
      <alignment horizontal="center" vertical="center"/>
    </xf>
    <xf numFmtId="187" fontId="8" fillId="8" borderId="18" xfId="1" applyNumberFormat="1" applyFont="1" applyFill="1" applyBorder="1" applyAlignment="1">
      <alignment horizontal="center" vertical="center"/>
    </xf>
    <xf numFmtId="187" fontId="8" fillId="8" borderId="18" xfId="1" applyNumberFormat="1" applyFont="1" applyFill="1" applyBorder="1" applyAlignment="1">
      <alignment horizontal="center" vertical="center" wrapText="1"/>
    </xf>
    <xf numFmtId="187" fontId="8" fillId="8" borderId="7" xfId="1" applyNumberFormat="1" applyFont="1" applyFill="1" applyBorder="1" applyAlignment="1">
      <alignment horizontal="left" vertical="center" wrapText="1"/>
    </xf>
    <xf numFmtId="187" fontId="8" fillId="8" borderId="7" xfId="1" applyNumberFormat="1" applyFont="1" applyFill="1" applyBorder="1" applyAlignment="1">
      <alignment horizontal="center" vertical="center"/>
    </xf>
    <xf numFmtId="187" fontId="3" fillId="8" borderId="7" xfId="1" applyNumberFormat="1" applyFont="1" applyFill="1" applyBorder="1" applyAlignment="1">
      <alignment horizontal="center" vertical="center"/>
    </xf>
    <xf numFmtId="187" fontId="11" fillId="8" borderId="7" xfId="1" applyNumberFormat="1" applyFont="1" applyFill="1" applyBorder="1" applyAlignment="1">
      <alignment horizontal="center" vertical="center"/>
    </xf>
    <xf numFmtId="187" fontId="8" fillId="8" borderId="7" xfId="1" applyNumberFormat="1" applyFont="1" applyFill="1" applyBorder="1" applyAlignment="1">
      <alignment horizontal="center" vertical="center" wrapText="1"/>
    </xf>
    <xf numFmtId="187" fontId="8" fillId="8" borderId="13" xfId="1" applyNumberFormat="1" applyFont="1" applyFill="1" applyBorder="1" applyAlignment="1">
      <alignment horizontal="left" vertical="center" wrapText="1"/>
    </xf>
    <xf numFmtId="187" fontId="3" fillId="6" borderId="7" xfId="1" applyNumberFormat="1" applyFont="1" applyFill="1" applyBorder="1" applyAlignment="1">
      <alignment horizontal="center" vertical="center"/>
    </xf>
    <xf numFmtId="187" fontId="7" fillId="0" borderId="0" xfId="1" applyNumberFormat="1" applyFont="1" applyFill="1" applyAlignment="1">
      <alignment vertical="center"/>
    </xf>
    <xf numFmtId="187" fontId="3" fillId="6" borderId="6" xfId="1" applyNumberFormat="1" applyFont="1" applyFill="1" applyBorder="1" applyAlignment="1">
      <alignment horizontal="center" vertical="center"/>
    </xf>
    <xf numFmtId="187" fontId="8" fillId="6" borderId="6" xfId="1" applyNumberFormat="1" applyFont="1" applyFill="1" applyBorder="1" applyAlignment="1">
      <alignment horizontal="center" vertical="center" wrapText="1"/>
    </xf>
    <xf numFmtId="187" fontId="7" fillId="0" borderId="13" xfId="1" applyNumberFormat="1" applyFont="1" applyBorder="1" applyAlignment="1">
      <alignment horizontal="right" vertical="center"/>
    </xf>
    <xf numFmtId="187" fontId="7" fillId="6" borderId="1" xfId="1" applyNumberFormat="1" applyFont="1" applyFill="1" applyBorder="1" applyAlignment="1">
      <alignment horizontal="center" vertical="center"/>
    </xf>
    <xf numFmtId="187" fontId="7" fillId="12" borderId="8" xfId="1" applyNumberFormat="1" applyFont="1" applyFill="1" applyBorder="1" applyAlignment="1">
      <alignment horizontal="center" vertical="center" wrapText="1"/>
    </xf>
    <xf numFmtId="187" fontId="3" fillId="9" borderId="8" xfId="1" applyNumberFormat="1" applyFont="1" applyFill="1" applyBorder="1" applyAlignment="1">
      <alignment horizontal="left" vertical="center"/>
    </xf>
    <xf numFmtId="187" fontId="7" fillId="0" borderId="8" xfId="1" applyNumberFormat="1" applyFont="1" applyBorder="1" applyAlignment="1">
      <alignment horizontal="center" vertical="center"/>
    </xf>
    <xf numFmtId="187" fontId="7" fillId="4" borderId="8" xfId="1" applyNumberFormat="1" applyFont="1" applyFill="1" applyBorder="1" applyAlignment="1">
      <alignment horizontal="center" vertical="center"/>
    </xf>
    <xf numFmtId="187" fontId="8" fillId="5" borderId="4" xfId="1" applyNumberFormat="1" applyFont="1" applyFill="1" applyBorder="1" applyAlignment="1">
      <alignment horizontal="center" vertical="center" wrapText="1"/>
    </xf>
    <xf numFmtId="187" fontId="8" fillId="5" borderId="6" xfId="1" applyNumberFormat="1" applyFont="1" applyFill="1" applyBorder="1" applyAlignment="1">
      <alignment horizontal="center" vertical="center" wrapText="1"/>
    </xf>
    <xf numFmtId="187" fontId="11" fillId="0" borderId="13" xfId="1" applyNumberFormat="1" applyFont="1" applyBorder="1" applyAlignment="1">
      <alignment horizontal="right" vertical="center"/>
    </xf>
    <xf numFmtId="187" fontId="3" fillId="0" borderId="13" xfId="1" applyNumberFormat="1" applyFont="1" applyBorder="1" applyAlignment="1">
      <alignment horizontal="right" vertical="center"/>
    </xf>
    <xf numFmtId="187" fontId="15" fillId="0" borderId="0" xfId="1" applyNumberFormat="1" applyFont="1" applyAlignment="1">
      <alignment horizontal="left" vertical="center"/>
    </xf>
    <xf numFmtId="187" fontId="15" fillId="0" borderId="0" xfId="1" applyNumberFormat="1" applyFont="1" applyAlignment="1">
      <alignment vertical="center"/>
    </xf>
    <xf numFmtId="187" fontId="15" fillId="0" borderId="0" xfId="1" applyNumberFormat="1" applyFont="1" applyAlignment="1">
      <alignment horizontal="center" vertical="center"/>
    </xf>
    <xf numFmtId="187" fontId="15" fillId="0" borderId="0" xfId="1" applyNumberFormat="1" applyFont="1" applyFill="1" applyAlignment="1">
      <alignment horizontal="center" vertical="center"/>
    </xf>
    <xf numFmtId="187" fontId="16" fillId="0" borderId="0" xfId="1" applyNumberFormat="1" applyFont="1" applyAlignment="1">
      <alignment horizontal="left" vertical="center"/>
    </xf>
    <xf numFmtId="187" fontId="15" fillId="0" borderId="0" xfId="1" applyNumberFormat="1" applyFont="1" applyFill="1" applyAlignment="1">
      <alignment vertical="center"/>
    </xf>
    <xf numFmtId="187" fontId="15" fillId="4" borderId="0" xfId="1" applyNumberFormat="1" applyFont="1" applyFill="1" applyAlignment="1">
      <alignment horizontal="left" vertical="center"/>
    </xf>
    <xf numFmtId="187" fontId="13" fillId="10" borderId="0" xfId="1" applyNumberFormat="1" applyFont="1" applyFill="1" applyAlignment="1">
      <alignment horizontal="left" vertical="center"/>
    </xf>
    <xf numFmtId="187" fontId="13" fillId="10" borderId="0" xfId="1" applyNumberFormat="1" applyFont="1" applyFill="1" applyAlignment="1">
      <alignment horizontal="center" vertical="center"/>
    </xf>
    <xf numFmtId="187" fontId="3" fillId="5" borderId="2" xfId="1" applyNumberFormat="1" applyFont="1" applyFill="1" applyBorder="1" applyAlignment="1">
      <alignment horizontal="center" vertical="center"/>
    </xf>
    <xf numFmtId="187" fontId="3" fillId="5" borderId="5" xfId="1" applyNumberFormat="1" applyFont="1" applyFill="1" applyBorder="1" applyAlignment="1">
      <alignment horizontal="center" vertical="center"/>
    </xf>
    <xf numFmtId="187" fontId="3" fillId="5" borderId="3" xfId="1" applyNumberFormat="1" applyFont="1" applyFill="1" applyBorder="1" applyAlignment="1">
      <alignment horizontal="center" vertical="center"/>
    </xf>
    <xf numFmtId="187" fontId="7" fillId="0" borderId="0" xfId="1" applyNumberFormat="1" applyFont="1" applyAlignment="1">
      <alignment vertical="center"/>
    </xf>
    <xf numFmtId="187" fontId="3" fillId="0" borderId="0" xfId="1" applyNumberFormat="1" applyFont="1" applyFill="1" applyAlignment="1">
      <alignment vertical="center"/>
    </xf>
    <xf numFmtId="187" fontId="3" fillId="11" borderId="1" xfId="1" applyNumberFormat="1" applyFont="1" applyFill="1" applyBorder="1" applyAlignment="1">
      <alignment horizontal="center" vertical="center"/>
    </xf>
    <xf numFmtId="187" fontId="7" fillId="11" borderId="1" xfId="1" applyNumberFormat="1" applyFont="1" applyFill="1" applyBorder="1" applyAlignment="1">
      <alignment vertical="center"/>
    </xf>
    <xf numFmtId="187" fontId="3" fillId="6" borderId="1" xfId="1" applyNumberFormat="1" applyFont="1" applyFill="1" applyBorder="1" applyAlignment="1">
      <alignment horizontal="center" vertical="center"/>
    </xf>
    <xf numFmtId="187" fontId="7" fillId="6" borderId="1" xfId="1" applyNumberFormat="1" applyFont="1" applyFill="1" applyBorder="1" applyAlignment="1">
      <alignment vertical="center"/>
    </xf>
    <xf numFmtId="187" fontId="3" fillId="2" borderId="1" xfId="1" applyNumberFormat="1" applyFont="1" applyFill="1" applyBorder="1" applyAlignment="1">
      <alignment horizontal="center" vertical="center"/>
    </xf>
    <xf numFmtId="187" fontId="7" fillId="2" borderId="1" xfId="1" applyNumberFormat="1" applyFont="1" applyFill="1" applyBorder="1" applyAlignment="1">
      <alignment vertical="center"/>
    </xf>
    <xf numFmtId="187" fontId="6" fillId="0" borderId="0" xfId="1" applyNumberFormat="1" applyFont="1" applyAlignment="1">
      <alignment vertical="center"/>
    </xf>
    <xf numFmtId="187" fontId="3" fillId="7" borderId="1" xfId="1" applyNumberFormat="1" applyFont="1" applyFill="1" applyBorder="1" applyAlignment="1">
      <alignment horizontal="center" vertical="center"/>
    </xf>
    <xf numFmtId="187" fontId="3" fillId="3" borderId="1" xfId="1" applyNumberFormat="1" applyFont="1" applyFill="1" applyBorder="1" applyAlignment="1">
      <alignment horizontal="center" vertical="center"/>
    </xf>
    <xf numFmtId="187" fontId="3" fillId="0" borderId="0" xfId="1" applyNumberFormat="1" applyFont="1" applyAlignment="1">
      <alignment horizontal="right" vertical="center"/>
    </xf>
    <xf numFmtId="187" fontId="3" fillId="2" borderId="1" xfId="1" applyNumberFormat="1" applyFont="1" applyFill="1" applyBorder="1" applyAlignment="1">
      <alignment horizontal="left" vertical="center"/>
    </xf>
    <xf numFmtId="187" fontId="7" fillId="13" borderId="0" xfId="1" applyNumberFormat="1" applyFont="1" applyFill="1" applyAlignment="1">
      <alignment vertical="center"/>
    </xf>
    <xf numFmtId="187" fontId="7" fillId="6" borderId="1" xfId="1" applyNumberFormat="1" applyFont="1" applyFill="1" applyBorder="1" applyAlignment="1">
      <alignment horizontal="left" vertical="center"/>
    </xf>
    <xf numFmtId="187" fontId="3" fillId="11" borderId="1" xfId="1" applyNumberFormat="1" applyFont="1" applyFill="1" applyBorder="1" applyAlignment="1">
      <alignment horizontal="left" vertical="center"/>
    </xf>
    <xf numFmtId="187" fontId="7" fillId="11" borderId="1" xfId="1" applyNumberFormat="1" applyFont="1" applyFill="1" applyBorder="1" applyAlignment="1">
      <alignment horizontal="left" vertical="center"/>
    </xf>
    <xf numFmtId="187" fontId="3" fillId="6" borderId="1" xfId="1" applyNumberFormat="1" applyFont="1" applyFill="1" applyBorder="1" applyAlignment="1">
      <alignment horizontal="left" vertical="center"/>
    </xf>
    <xf numFmtId="187" fontId="7" fillId="0" borderId="0" xfId="1" applyNumberFormat="1" applyFont="1" applyAlignment="1">
      <alignment horizontal="right" vertical="center"/>
    </xf>
    <xf numFmtId="187" fontId="3" fillId="6" borderId="1" xfId="1" applyNumberFormat="1" applyFont="1" applyFill="1" applyBorder="1" applyAlignment="1">
      <alignment horizontal="center" vertical="center" wrapText="1"/>
    </xf>
    <xf numFmtId="187" fontId="3" fillId="6" borderId="1" xfId="1" applyNumberFormat="1" applyFont="1" applyFill="1" applyBorder="1" applyAlignment="1">
      <alignment horizontal="center" vertical="center"/>
    </xf>
    <xf numFmtId="187" fontId="13" fillId="10" borderId="0" xfId="1" applyNumberFormat="1" applyFont="1" applyFill="1" applyBorder="1" applyAlignment="1">
      <alignment horizontal="center" vertical="center"/>
    </xf>
    <xf numFmtId="187" fontId="13" fillId="10" borderId="0" xfId="1" applyNumberFormat="1" applyFont="1" applyFill="1" applyAlignment="1">
      <alignment vertical="center"/>
    </xf>
    <xf numFmtId="187" fontId="13" fillId="0" borderId="0" xfId="1" applyNumberFormat="1" applyFont="1" applyAlignment="1">
      <alignment vertical="center"/>
    </xf>
    <xf numFmtId="187" fontId="3" fillId="0" borderId="8" xfId="1" applyNumberFormat="1" applyFont="1" applyBorder="1" applyAlignment="1">
      <alignment horizontal="center" vertical="center"/>
    </xf>
    <xf numFmtId="187" fontId="3" fillId="0" borderId="8" xfId="1" applyNumberFormat="1" applyFont="1" applyBorder="1" applyAlignment="1">
      <alignment horizontal="left" vertical="center"/>
    </xf>
    <xf numFmtId="187" fontId="7" fillId="0" borderId="8" xfId="1" applyNumberFormat="1" applyFont="1" applyBorder="1" applyAlignment="1">
      <alignment horizontal="left" vertical="center"/>
    </xf>
    <xf numFmtId="187" fontId="7" fillId="0" borderId="8" xfId="1" applyNumberFormat="1" applyFont="1" applyFill="1" applyBorder="1" applyAlignment="1">
      <alignment horizontal="center" vertical="center"/>
    </xf>
    <xf numFmtId="187" fontId="3" fillId="0" borderId="9" xfId="1" applyNumberFormat="1" applyFont="1" applyBorder="1" applyAlignment="1">
      <alignment horizontal="left" vertical="center"/>
    </xf>
    <xf numFmtId="187" fontId="3" fillId="0" borderId="10" xfId="1" applyNumberFormat="1" applyFont="1" applyBorder="1" applyAlignment="1">
      <alignment horizontal="center" vertical="center"/>
    </xf>
    <xf numFmtId="187" fontId="6" fillId="0" borderId="8" xfId="1" applyNumberFormat="1" applyFont="1" applyFill="1" applyBorder="1" applyAlignment="1">
      <alignment horizontal="center" vertical="center"/>
    </xf>
    <xf numFmtId="187" fontId="3" fillId="0" borderId="9" xfId="1" applyNumberFormat="1" applyFont="1" applyBorder="1" applyAlignment="1">
      <alignment horizontal="center" vertical="center"/>
    </xf>
    <xf numFmtId="187" fontId="3" fillId="0" borderId="0" xfId="1" applyNumberFormat="1" applyFont="1" applyFill="1" applyAlignment="1">
      <alignment horizontal="left" vertical="center"/>
    </xf>
    <xf numFmtId="187" fontId="3" fillId="0" borderId="14" xfId="1" applyNumberFormat="1" applyFont="1" applyBorder="1" applyAlignment="1">
      <alignment horizontal="center" vertical="center"/>
    </xf>
    <xf numFmtId="187" fontId="3" fillId="0" borderId="14" xfId="1" applyNumberFormat="1" applyFont="1" applyBorder="1" applyAlignment="1">
      <alignment horizontal="left" vertical="center"/>
    </xf>
    <xf numFmtId="187" fontId="3" fillId="0" borderId="14" xfId="1" applyNumberFormat="1" applyFont="1" applyFill="1" applyBorder="1" applyAlignment="1">
      <alignment horizontal="center" vertical="center"/>
    </xf>
    <xf numFmtId="187" fontId="3" fillId="4" borderId="8" xfId="1" applyNumberFormat="1" applyFont="1" applyFill="1" applyBorder="1" applyAlignment="1">
      <alignment horizontal="center" vertical="center" wrapText="1"/>
    </xf>
    <xf numFmtId="187" fontId="3" fillId="4" borderId="8" xfId="1" applyNumberFormat="1" applyFont="1" applyFill="1" applyBorder="1" applyAlignment="1">
      <alignment horizontal="center" vertical="center"/>
    </xf>
    <xf numFmtId="187" fontId="3" fillId="0" borderId="6" xfId="1" applyNumberFormat="1" applyFont="1" applyBorder="1" applyAlignment="1">
      <alignment horizontal="right" vertical="center" wrapText="1"/>
    </xf>
    <xf numFmtId="187" fontId="3" fillId="0" borderId="6" xfId="1" applyNumberFormat="1" applyFont="1" applyBorder="1" applyAlignment="1">
      <alignment horizontal="left" vertical="center" wrapText="1"/>
    </xf>
    <xf numFmtId="187" fontId="3" fillId="4" borderId="6" xfId="1" applyNumberFormat="1" applyFont="1" applyFill="1" applyBorder="1" applyAlignment="1">
      <alignment horizontal="center" vertical="center"/>
    </xf>
    <xf numFmtId="187" fontId="7" fillId="4" borderId="14" xfId="1" quotePrefix="1" applyNumberFormat="1" applyFont="1" applyFill="1" applyBorder="1" applyAlignment="1">
      <alignment horizontal="center" vertical="center"/>
    </xf>
    <xf numFmtId="187" fontId="3" fillId="0" borderId="6" xfId="1" applyNumberFormat="1" applyFont="1" applyFill="1" applyBorder="1" applyAlignment="1">
      <alignment vertical="center"/>
    </xf>
    <xf numFmtId="187" fontId="3" fillId="0" borderId="9" xfId="1" applyNumberFormat="1" applyFont="1" applyFill="1" applyBorder="1" applyAlignment="1">
      <alignment horizontal="center" vertical="center"/>
    </xf>
    <xf numFmtId="187" fontId="3" fillId="4" borderId="7" xfId="1" applyNumberFormat="1" applyFont="1" applyFill="1" applyBorder="1" applyAlignment="1">
      <alignment horizontal="center" vertical="center" wrapText="1"/>
    </xf>
    <xf numFmtId="187" fontId="3" fillId="0" borderId="11" xfId="1" applyNumberFormat="1" applyFont="1" applyFill="1" applyBorder="1" applyAlignment="1">
      <alignment horizontal="center" vertical="center"/>
    </xf>
    <xf numFmtId="187" fontId="7" fillId="4" borderId="9" xfId="1" applyNumberFormat="1" applyFont="1" applyFill="1" applyBorder="1" applyAlignment="1">
      <alignment horizontal="center" vertical="center" wrapText="1"/>
    </xf>
    <xf numFmtId="187" fontId="7" fillId="0" borderId="8" xfId="1" applyNumberFormat="1" applyFont="1" applyBorder="1" applyAlignment="1">
      <alignment horizontal="left" vertical="center" wrapText="1"/>
    </xf>
    <xf numFmtId="187" fontId="7" fillId="4" borderId="8" xfId="1" applyNumberFormat="1" applyFont="1" applyFill="1" applyBorder="1" applyAlignment="1">
      <alignment horizontal="center" vertical="center" wrapText="1"/>
    </xf>
    <xf numFmtId="187" fontId="7" fillId="4" borderId="13" xfId="1" applyNumberFormat="1" applyFont="1" applyFill="1" applyBorder="1" applyAlignment="1">
      <alignment horizontal="center" vertical="center" wrapText="1"/>
    </xf>
    <xf numFmtId="187" fontId="7" fillId="0" borderId="11" xfId="1" applyNumberFormat="1" applyFont="1" applyFill="1" applyBorder="1" applyAlignment="1">
      <alignment horizontal="center" vertical="center"/>
    </xf>
    <xf numFmtId="187" fontId="3" fillId="4" borderId="9" xfId="1" applyNumberFormat="1" applyFont="1" applyFill="1" applyBorder="1" applyAlignment="1">
      <alignment horizontal="center" vertical="center" wrapText="1"/>
    </xf>
    <xf numFmtId="187" fontId="3" fillId="0" borderId="9" xfId="1" applyNumberFormat="1" applyFont="1" applyBorder="1" applyAlignment="1">
      <alignment horizontal="left" vertical="center" wrapText="1"/>
    </xf>
    <xf numFmtId="187" fontId="3" fillId="0" borderId="8" xfId="1" applyNumberFormat="1" applyFont="1" applyBorder="1" applyAlignment="1">
      <alignment horizontal="left" vertical="center" wrapText="1"/>
    </xf>
    <xf numFmtId="187" fontId="3" fillId="4" borderId="4" xfId="1" applyNumberFormat="1" applyFont="1" applyFill="1" applyBorder="1" applyAlignment="1">
      <alignment horizontal="center" vertical="center" wrapText="1"/>
    </xf>
    <xf numFmtId="187" fontId="3" fillId="4" borderId="18" xfId="1" applyNumberFormat="1" applyFont="1" applyFill="1" applyBorder="1" applyAlignment="1">
      <alignment horizontal="center" vertical="center"/>
    </xf>
    <xf numFmtId="187" fontId="3" fillId="0" borderId="4" xfId="1" applyNumberFormat="1" applyFont="1" applyFill="1" applyBorder="1" applyAlignment="1">
      <alignment horizontal="center" vertical="center"/>
    </xf>
    <xf numFmtId="187" fontId="3" fillId="0" borderId="18" xfId="1" applyNumberFormat="1" applyFont="1" applyFill="1" applyBorder="1" applyAlignment="1">
      <alignment horizontal="center" vertical="center"/>
    </xf>
    <xf numFmtId="187" fontId="3" fillId="0" borderId="13" xfId="1" applyNumberFormat="1" applyFont="1" applyBorder="1" applyAlignment="1">
      <alignment horizontal="left" vertical="center" wrapText="1"/>
    </xf>
    <xf numFmtId="187" fontId="7" fillId="4" borderId="8" xfId="1" quotePrefix="1" applyNumberFormat="1" applyFont="1" applyFill="1" applyBorder="1" applyAlignment="1">
      <alignment horizontal="center" vertical="center" wrapText="1"/>
    </xf>
    <xf numFmtId="187" fontId="3" fillId="4" borderId="14" xfId="1" applyNumberFormat="1" applyFont="1" applyFill="1" applyBorder="1" applyAlignment="1">
      <alignment horizontal="center" vertical="center" wrapText="1"/>
    </xf>
    <xf numFmtId="187" fontId="3" fillId="0" borderId="14" xfId="1" applyNumberFormat="1" applyFont="1" applyBorder="1" applyAlignment="1">
      <alignment horizontal="left" vertical="center" wrapText="1"/>
    </xf>
    <xf numFmtId="187" fontId="3" fillId="4" borderId="14" xfId="1" applyNumberFormat="1" applyFont="1" applyFill="1" applyBorder="1" applyAlignment="1">
      <alignment horizontal="center" vertical="center"/>
    </xf>
    <xf numFmtId="187" fontId="3" fillId="0" borderId="6" xfId="1" applyNumberFormat="1" applyFont="1" applyFill="1" applyBorder="1" applyAlignment="1">
      <alignment horizontal="center" vertical="center"/>
    </xf>
    <xf numFmtId="187" fontId="3" fillId="4" borderId="13" xfId="1" applyNumberFormat="1" applyFont="1" applyFill="1" applyBorder="1" applyAlignment="1">
      <alignment horizontal="center" vertical="center" wrapText="1"/>
    </xf>
    <xf numFmtId="187" fontId="3" fillId="0" borderId="13" xfId="1" applyNumberFormat="1" applyFont="1" applyFill="1" applyBorder="1" applyAlignment="1">
      <alignment horizontal="center" vertical="center"/>
    </xf>
    <xf numFmtId="187" fontId="3" fillId="4" borderId="8" xfId="1" quotePrefix="1" applyNumberFormat="1" applyFont="1" applyFill="1" applyBorder="1" applyAlignment="1">
      <alignment horizontal="center" vertical="center" wrapText="1"/>
    </xf>
    <xf numFmtId="187" fontId="3" fillId="4" borderId="14" xfId="1" quotePrefix="1" applyNumberFormat="1" applyFont="1" applyFill="1" applyBorder="1" applyAlignment="1">
      <alignment horizontal="center" vertical="center" wrapText="1"/>
    </xf>
    <xf numFmtId="187" fontId="7" fillId="0" borderId="0" xfId="1" applyNumberFormat="1" applyFont="1" applyBorder="1" applyAlignment="1">
      <alignment vertical="center"/>
    </xf>
    <xf numFmtId="187" fontId="7" fillId="0" borderId="8" xfId="1" applyNumberFormat="1" applyFont="1" applyBorder="1" applyAlignment="1">
      <alignment vertical="center"/>
    </xf>
    <xf numFmtId="187" fontId="3" fillId="4" borderId="9" xfId="1" applyNumberFormat="1" applyFont="1" applyFill="1" applyBorder="1" applyAlignment="1">
      <alignment vertical="center" wrapText="1"/>
    </xf>
    <xf numFmtId="187" fontId="3" fillId="0" borderId="8" xfId="1" applyNumberFormat="1" applyFont="1" applyBorder="1" applyAlignment="1">
      <alignment vertical="center" wrapText="1"/>
    </xf>
    <xf numFmtId="187" fontId="3" fillId="0" borderId="8" xfId="1" applyNumberFormat="1" applyFont="1" applyFill="1" applyBorder="1" applyAlignment="1">
      <alignment vertical="center"/>
    </xf>
    <xf numFmtId="187" fontId="3" fillId="8" borderId="8" xfId="1" applyNumberFormat="1" applyFont="1" applyFill="1" applyBorder="1" applyAlignment="1">
      <alignment vertical="center"/>
    </xf>
    <xf numFmtId="187" fontId="7" fillId="0" borderId="13" xfId="1" applyNumberFormat="1" applyFont="1" applyFill="1" applyBorder="1" applyAlignment="1">
      <alignment horizontal="center" vertical="center"/>
    </xf>
    <xf numFmtId="187" fontId="3" fillId="4" borderId="9" xfId="1" applyNumberFormat="1" applyFont="1" applyFill="1" applyBorder="1" applyAlignment="1">
      <alignment horizontal="center" vertical="center"/>
    </xf>
    <xf numFmtId="187" fontId="3" fillId="0" borderId="14" xfId="1" applyNumberFormat="1" applyFont="1" applyBorder="1" applyAlignment="1">
      <alignment vertical="center" wrapText="1"/>
    </xf>
    <xf numFmtId="187" fontId="7" fillId="6" borderId="1" xfId="1" applyNumberFormat="1" applyFont="1" applyFill="1" applyBorder="1" applyAlignment="1">
      <alignment horizontal="center" vertical="center"/>
    </xf>
    <xf numFmtId="187" fontId="11" fillId="4" borderId="8" xfId="1" applyNumberFormat="1" applyFont="1" applyFill="1" applyBorder="1" applyAlignment="1">
      <alignment horizontal="center" vertical="center" wrapText="1"/>
    </xf>
    <xf numFmtId="187" fontId="6" fillId="4" borderId="8" xfId="1" applyNumberFormat="1" applyFont="1" applyFill="1" applyBorder="1" applyAlignment="1">
      <alignment horizontal="center" vertical="center"/>
    </xf>
    <xf numFmtId="187" fontId="6" fillId="0" borderId="8" xfId="1" applyNumberFormat="1" applyFont="1" applyBorder="1" applyAlignment="1">
      <alignment horizontal="left" vertical="center" wrapText="1"/>
    </xf>
    <xf numFmtId="187" fontId="6" fillId="4" borderId="8" xfId="1" applyNumberFormat="1" applyFont="1" applyFill="1" applyBorder="1" applyAlignment="1">
      <alignment horizontal="center" vertical="center" wrapText="1"/>
    </xf>
    <xf numFmtId="187" fontId="6" fillId="0" borderId="13" xfId="1" applyNumberFormat="1" applyFont="1" applyBorder="1" applyAlignment="1">
      <alignment horizontal="left" vertical="center" wrapText="1"/>
    </xf>
    <xf numFmtId="187" fontId="6" fillId="4" borderId="13" xfId="1" applyNumberFormat="1" applyFont="1" applyFill="1" applyBorder="1" applyAlignment="1">
      <alignment horizontal="center" vertical="center"/>
    </xf>
    <xf numFmtId="187" fontId="3" fillId="6" borderId="4" xfId="1" applyNumberFormat="1" applyFont="1" applyFill="1" applyBorder="1" applyAlignment="1">
      <alignment horizontal="left" vertical="center" wrapText="1"/>
    </xf>
    <xf numFmtId="187" fontId="3" fillId="7" borderId="1" xfId="1" applyNumberFormat="1" applyFont="1" applyFill="1" applyBorder="1" applyAlignment="1">
      <alignment horizontal="left" vertical="center" wrapText="1"/>
    </xf>
    <xf numFmtId="187" fontId="3" fillId="7" borderId="1" xfId="1" applyNumberFormat="1" applyFont="1" applyFill="1" applyBorder="1" applyAlignment="1">
      <alignment horizontal="center" vertical="center" wrapText="1"/>
    </xf>
    <xf numFmtId="187" fontId="3" fillId="7" borderId="1" xfId="1" applyNumberFormat="1" applyFont="1" applyFill="1" applyBorder="1" applyAlignment="1">
      <alignment vertical="center"/>
    </xf>
    <xf numFmtId="187" fontId="3" fillId="6" borderId="7" xfId="1" applyNumberFormat="1" applyFont="1" applyFill="1" applyBorder="1" applyAlignment="1">
      <alignment horizontal="left" vertical="center" wrapText="1"/>
    </xf>
    <xf numFmtId="187" fontId="3" fillId="3" borderId="1" xfId="1" applyNumberFormat="1" applyFont="1" applyFill="1" applyBorder="1" applyAlignment="1">
      <alignment horizontal="left" vertical="center" wrapText="1"/>
    </xf>
    <xf numFmtId="187" fontId="3" fillId="3" borderId="1" xfId="1" applyNumberFormat="1" applyFont="1" applyFill="1" applyBorder="1" applyAlignment="1">
      <alignment horizontal="center" vertical="center" wrapText="1"/>
    </xf>
    <xf numFmtId="187" fontId="3" fillId="3" borderId="1" xfId="1" applyNumberFormat="1" applyFont="1" applyFill="1" applyBorder="1" applyAlignment="1">
      <alignment vertical="center"/>
    </xf>
    <xf numFmtId="187" fontId="3" fillId="6" borderId="6" xfId="1" applyNumberFormat="1" applyFont="1" applyFill="1" applyBorder="1" applyAlignment="1">
      <alignment horizontal="left" vertical="center" wrapText="1"/>
    </xf>
    <xf numFmtId="187" fontId="3" fillId="2" borderId="1" xfId="1" applyNumberFormat="1" applyFont="1" applyFill="1" applyBorder="1" applyAlignment="1">
      <alignment horizontal="left" vertical="center" wrapText="1"/>
    </xf>
    <xf numFmtId="187" fontId="3" fillId="2" borderId="1" xfId="1" applyNumberFormat="1" applyFont="1" applyFill="1" applyBorder="1" applyAlignment="1">
      <alignment horizontal="center" vertical="center" wrapText="1"/>
    </xf>
    <xf numFmtId="187" fontId="3" fillId="2" borderId="1" xfId="1" applyNumberFormat="1" applyFont="1" applyFill="1" applyBorder="1" applyAlignment="1">
      <alignment vertical="center"/>
    </xf>
    <xf numFmtId="187" fontId="3" fillId="0" borderId="0" xfId="1" applyNumberFormat="1" applyFont="1" applyAlignment="1">
      <alignment horizontal="left" vertical="center"/>
    </xf>
    <xf numFmtId="187" fontId="3" fillId="0" borderId="0" xfId="1" applyNumberFormat="1" applyFont="1" applyAlignment="1">
      <alignment vertical="center" wrapText="1"/>
    </xf>
    <xf numFmtId="187" fontId="3" fillId="0" borderId="0" xfId="1" applyNumberFormat="1" applyFont="1" applyAlignment="1">
      <alignment horizontal="center" vertical="center"/>
    </xf>
    <xf numFmtId="187" fontId="3" fillId="0" borderId="0" xfId="1" applyNumberFormat="1" applyFont="1" applyAlignment="1">
      <alignment horizontal="center" vertical="center" wrapText="1"/>
    </xf>
    <xf numFmtId="187" fontId="7" fillId="0" borderId="0" xfId="1" applyNumberFormat="1" applyFont="1" applyAlignment="1">
      <alignment vertical="center" wrapText="1"/>
    </xf>
    <xf numFmtId="187" fontId="11" fillId="6" borderId="1" xfId="1" applyNumberFormat="1" applyFont="1" applyFill="1" applyBorder="1" applyAlignment="1">
      <alignment horizontal="left" vertical="center"/>
    </xf>
    <xf numFmtId="187" fontId="6" fillId="4" borderId="8" xfId="1" applyNumberFormat="1" applyFont="1" applyFill="1" applyBorder="1" applyAlignment="1">
      <alignment horizontal="left" vertical="center"/>
    </xf>
    <xf numFmtId="187" fontId="6" fillId="0" borderId="8" xfId="1" applyNumberFormat="1" applyFont="1" applyBorder="1" applyAlignment="1">
      <alignment horizontal="center" vertical="center"/>
    </xf>
    <xf numFmtId="187" fontId="7" fillId="13" borderId="8" xfId="1" applyNumberFormat="1" applyFont="1" applyFill="1" applyBorder="1" applyAlignment="1">
      <alignment horizontal="center" vertical="center"/>
    </xf>
    <xf numFmtId="187" fontId="11" fillId="0" borderId="8" xfId="1" applyNumberFormat="1" applyFont="1" applyFill="1" applyBorder="1" applyAlignment="1">
      <alignment horizontal="center" vertical="center"/>
    </xf>
    <xf numFmtId="187" fontId="7" fillId="11" borderId="1" xfId="1" applyNumberFormat="1" applyFont="1" applyFill="1" applyBorder="1" applyAlignment="1">
      <alignment horizontal="center" vertical="center"/>
    </xf>
    <xf numFmtId="187" fontId="7" fillId="6" borderId="8" xfId="1" applyNumberFormat="1" applyFont="1" applyFill="1" applyBorder="1" applyAlignment="1">
      <alignment horizontal="left" vertical="center"/>
    </xf>
    <xf numFmtId="187" fontId="7" fillId="6" borderId="8" xfId="1" applyNumberFormat="1" applyFont="1" applyFill="1" applyBorder="1" applyAlignment="1">
      <alignment horizontal="center" vertical="center"/>
    </xf>
    <xf numFmtId="187" fontId="3" fillId="0" borderId="8" xfId="1" applyNumberFormat="1" applyFont="1" applyBorder="1" applyAlignment="1">
      <alignment horizontal="center" vertical="center" wrapText="1"/>
    </xf>
    <xf numFmtId="187" fontId="6" fillId="4" borderId="14" xfId="1" applyNumberFormat="1" applyFont="1" applyFill="1" applyBorder="1" applyAlignment="1">
      <alignment horizontal="center" vertical="center"/>
    </xf>
    <xf numFmtId="187" fontId="6" fillId="0" borderId="14" xfId="1" applyNumberFormat="1" applyFont="1" applyBorder="1" applyAlignment="1">
      <alignment horizontal="left" vertical="center" wrapText="1"/>
    </xf>
    <xf numFmtId="187" fontId="6" fillId="4" borderId="14" xfId="1" applyNumberFormat="1" applyFont="1" applyFill="1" applyBorder="1" applyAlignment="1">
      <alignment horizontal="center" vertical="center" wrapText="1"/>
    </xf>
    <xf numFmtId="187" fontId="6" fillId="0" borderId="14" xfId="1" applyNumberFormat="1" applyFont="1" applyFill="1" applyBorder="1" applyAlignment="1">
      <alignment horizontal="center" vertical="center"/>
    </xf>
    <xf numFmtId="187" fontId="3" fillId="6" borderId="4" xfId="1" applyNumberFormat="1" applyFont="1" applyFill="1" applyBorder="1" applyAlignment="1">
      <alignment horizontal="center" vertical="center"/>
    </xf>
    <xf numFmtId="187" fontId="7" fillId="11" borderId="1" xfId="1" applyNumberFormat="1" applyFont="1" applyFill="1" applyBorder="1" applyAlignment="1">
      <alignment horizontal="left" vertical="center" wrapText="1"/>
    </xf>
    <xf numFmtId="187" fontId="7" fillId="11" borderId="1" xfId="1" applyNumberFormat="1" applyFont="1" applyFill="1" applyBorder="1" applyAlignment="1">
      <alignment horizontal="center" vertical="center" wrapText="1"/>
    </xf>
    <xf numFmtId="187" fontId="3" fillId="6" borderId="1" xfId="1" applyNumberFormat="1" applyFont="1" applyFill="1" applyBorder="1" applyAlignment="1">
      <alignment horizontal="center" vertical="center" wrapText="1"/>
    </xf>
    <xf numFmtId="187" fontId="11" fillId="0" borderId="8" xfId="1" applyNumberFormat="1" applyFont="1" applyBorder="1" applyAlignment="1">
      <alignment vertical="center" wrapText="1"/>
    </xf>
    <xf numFmtId="187" fontId="11" fillId="4" borderId="8" xfId="1" applyNumberFormat="1" applyFont="1" applyFill="1" applyBorder="1" applyAlignment="1">
      <alignment horizontal="center" vertical="center"/>
    </xf>
    <xf numFmtId="187" fontId="4" fillId="0" borderId="0" xfId="5" applyNumberFormat="1" applyFont="1"/>
    <xf numFmtId="187" fontId="5" fillId="0" borderId="0" xfId="5" applyNumberFormat="1" applyFont="1" applyAlignment="1">
      <alignment horizontal="center"/>
    </xf>
    <xf numFmtId="187" fontId="4" fillId="0" borderId="0" xfId="5" applyNumberFormat="1" applyFont="1" applyFill="1"/>
    <xf numFmtId="187" fontId="5" fillId="0" borderId="0" xfId="5" applyNumberFormat="1" applyFont="1"/>
    <xf numFmtId="187" fontId="17" fillId="4" borderId="0" xfId="5" applyNumberFormat="1" applyFont="1" applyFill="1" applyAlignment="1">
      <alignment horizontal="left"/>
    </xf>
    <xf numFmtId="187" fontId="4" fillId="4" borderId="0" xfId="5" applyNumberFormat="1" applyFont="1" applyFill="1" applyAlignment="1">
      <alignment horizontal="center"/>
    </xf>
    <xf numFmtId="187" fontId="17" fillId="5" borderId="4" xfId="5" applyNumberFormat="1" applyFont="1" applyFill="1" applyBorder="1" applyAlignment="1">
      <alignment horizontal="center" vertical="center"/>
    </xf>
    <xf numFmtId="187" fontId="17" fillId="5" borderId="4" xfId="5" applyNumberFormat="1" applyFont="1" applyFill="1" applyBorder="1" applyAlignment="1">
      <alignment horizontal="center" vertical="center"/>
    </xf>
    <xf numFmtId="187" fontId="17" fillId="5" borderId="2" xfId="5" applyNumberFormat="1" applyFont="1" applyFill="1" applyBorder="1" applyAlignment="1">
      <alignment horizontal="center" vertical="center"/>
    </xf>
    <xf numFmtId="187" fontId="17" fillId="5" borderId="5" xfId="5" applyNumberFormat="1" applyFont="1" applyFill="1" applyBorder="1" applyAlignment="1">
      <alignment horizontal="center" vertical="center"/>
    </xf>
    <xf numFmtId="187" fontId="17" fillId="5" borderId="3" xfId="5" applyNumberFormat="1" applyFont="1" applyFill="1" applyBorder="1" applyAlignment="1">
      <alignment horizontal="center" vertical="center"/>
    </xf>
    <xf numFmtId="187" fontId="4" fillId="5" borderId="4" xfId="5" applyNumberFormat="1" applyFont="1" applyFill="1" applyBorder="1" applyAlignment="1">
      <alignment horizontal="center" vertical="center"/>
    </xf>
    <xf numFmtId="187" fontId="4" fillId="5" borderId="2" xfId="5" applyNumberFormat="1" applyFont="1" applyFill="1" applyBorder="1" applyAlignment="1">
      <alignment horizontal="center"/>
    </xf>
    <xf numFmtId="187" fontId="4" fillId="5" borderId="5" xfId="5" applyNumberFormat="1" applyFont="1" applyFill="1" applyBorder="1" applyAlignment="1">
      <alignment horizontal="center"/>
    </xf>
    <xf numFmtId="187" fontId="4" fillId="5" borderId="3" xfId="5" applyNumberFormat="1" applyFont="1" applyFill="1" applyBorder="1" applyAlignment="1">
      <alignment horizontal="center"/>
    </xf>
    <xf numFmtId="187" fontId="17" fillId="5" borderId="2" xfId="5" applyNumberFormat="1" applyFont="1" applyFill="1" applyBorder="1" applyAlignment="1">
      <alignment horizontal="center"/>
    </xf>
    <xf numFmtId="187" fontId="17" fillId="5" borderId="5" xfId="5" applyNumberFormat="1" applyFont="1" applyFill="1" applyBorder="1" applyAlignment="1">
      <alignment horizontal="center"/>
    </xf>
    <xf numFmtId="187" fontId="17" fillId="5" borderId="3" xfId="5" applyNumberFormat="1" applyFont="1" applyFill="1" applyBorder="1" applyAlignment="1">
      <alignment horizontal="center"/>
    </xf>
    <xf numFmtId="3" fontId="17" fillId="6" borderId="4" xfId="2" applyNumberFormat="1" applyFont="1" applyFill="1" applyBorder="1" applyAlignment="1">
      <alignment horizontal="center" vertical="center" wrapText="1"/>
    </xf>
    <xf numFmtId="187" fontId="17" fillId="5" borderId="6" xfId="5" applyNumberFormat="1" applyFont="1" applyFill="1" applyBorder="1" applyAlignment="1">
      <alignment horizontal="center" vertical="center"/>
    </xf>
    <xf numFmtId="187" fontId="17" fillId="5" borderId="6" xfId="5" applyNumberFormat="1" applyFont="1" applyFill="1" applyBorder="1" applyAlignment="1">
      <alignment horizontal="center" vertical="center"/>
    </xf>
    <xf numFmtId="187" fontId="17" fillId="5" borderId="1" xfId="5" applyNumberFormat="1" applyFont="1" applyFill="1" applyBorder="1" applyAlignment="1">
      <alignment horizontal="center" vertical="center"/>
    </xf>
    <xf numFmtId="187" fontId="4" fillId="5" borderId="6" xfId="5" applyNumberFormat="1" applyFont="1" applyFill="1" applyBorder="1" applyAlignment="1">
      <alignment horizontal="center" vertical="center"/>
    </xf>
    <xf numFmtId="187" fontId="18" fillId="5" borderId="1" xfId="5" applyNumberFormat="1" applyFont="1" applyFill="1" applyBorder="1" applyAlignment="1">
      <alignment horizontal="center" vertical="center"/>
    </xf>
    <xf numFmtId="187" fontId="4" fillId="5" borderId="1" xfId="5" applyNumberFormat="1" applyFont="1" applyFill="1" applyBorder="1" applyAlignment="1">
      <alignment horizontal="center" vertical="center"/>
    </xf>
    <xf numFmtId="3" fontId="17" fillId="6" borderId="6" xfId="2" applyNumberFormat="1" applyFont="1" applyFill="1" applyBorder="1" applyAlignment="1">
      <alignment horizontal="center" vertical="center" wrapText="1"/>
    </xf>
    <xf numFmtId="187" fontId="4" fillId="0" borderId="0" xfId="5" applyNumberFormat="1" applyFont="1" applyAlignment="1">
      <alignment vertical="center"/>
    </xf>
    <xf numFmtId="187" fontId="19" fillId="2" borderId="1" xfId="5" applyNumberFormat="1" applyFont="1" applyFill="1" applyBorder="1" applyAlignment="1">
      <alignment horizontal="center" vertical="center"/>
    </xf>
    <xf numFmtId="187" fontId="19" fillId="2" borderId="1" xfId="5" applyNumberFormat="1" applyFont="1" applyFill="1" applyBorder="1" applyAlignment="1">
      <alignment horizontal="center" vertical="center"/>
    </xf>
    <xf numFmtId="187" fontId="19" fillId="2" borderId="1" xfId="5" applyNumberFormat="1" applyFont="1" applyFill="1" applyBorder="1" applyAlignment="1">
      <alignment horizontal="left" vertical="center"/>
    </xf>
    <xf numFmtId="187" fontId="19" fillId="2" borderId="1" xfId="5" applyNumberFormat="1" applyFont="1" applyFill="1" applyBorder="1" applyAlignment="1">
      <alignment horizontal="right" vertical="center"/>
    </xf>
    <xf numFmtId="187" fontId="19" fillId="2" borderId="0" xfId="5" applyNumberFormat="1" applyFont="1" applyFill="1"/>
    <xf numFmtId="187" fontId="19" fillId="0" borderId="0" xfId="5" applyNumberFormat="1" applyFont="1"/>
    <xf numFmtId="187" fontId="4" fillId="9" borderId="8" xfId="5" applyNumberFormat="1" applyFont="1" applyFill="1" applyBorder="1" applyAlignment="1">
      <alignment horizontal="left" vertical="center"/>
    </xf>
    <xf numFmtId="187" fontId="19" fillId="0" borderId="13" xfId="5" applyNumberFormat="1" applyFont="1" applyBorder="1" applyAlignment="1">
      <alignment horizontal="right" vertical="center"/>
    </xf>
    <xf numFmtId="187" fontId="19" fillId="0" borderId="13" xfId="5" applyNumberFormat="1" applyFont="1" applyBorder="1" applyAlignment="1">
      <alignment horizontal="right" vertical="top"/>
    </xf>
    <xf numFmtId="187" fontId="4" fillId="0" borderId="0" xfId="5" applyNumberFormat="1" applyFont="1" applyAlignment="1">
      <alignment vertical="top"/>
    </xf>
    <xf numFmtId="3" fontId="4" fillId="7" borderId="1" xfId="3" applyNumberFormat="1" applyFont="1" applyFill="1" applyBorder="1" applyAlignment="1">
      <alignment horizontal="right"/>
    </xf>
    <xf numFmtId="3" fontId="4" fillId="3" borderId="1" xfId="3" applyNumberFormat="1" applyFont="1" applyFill="1" applyBorder="1" applyAlignment="1">
      <alignment horizontal="right"/>
    </xf>
    <xf numFmtId="3" fontId="4" fillId="2" borderId="1" xfId="3" applyNumberFormat="1" applyFont="1" applyFill="1" applyBorder="1" applyAlignment="1">
      <alignment horizontal="right"/>
    </xf>
    <xf numFmtId="187" fontId="4" fillId="0" borderId="0" xfId="5" applyNumberFormat="1" applyFont="1" applyAlignment="1">
      <alignment horizontal="right"/>
    </xf>
    <xf numFmtId="187" fontId="20" fillId="0" borderId="4" xfId="5" applyNumberFormat="1" applyFont="1" applyBorder="1"/>
    <xf numFmtId="187" fontId="20" fillId="0" borderId="13" xfId="5" applyNumberFormat="1" applyFont="1" applyBorder="1" applyAlignment="1">
      <alignment vertical="top"/>
    </xf>
    <xf numFmtId="187" fontId="20" fillId="0" borderId="14" xfId="5" applyNumberFormat="1" applyFont="1" applyBorder="1"/>
    <xf numFmtId="187" fontId="20" fillId="0" borderId="13" xfId="5" applyNumberFormat="1" applyFont="1" applyBorder="1"/>
    <xf numFmtId="187" fontId="20" fillId="0" borderId="0" xfId="5" applyNumberFormat="1" applyFont="1" applyFill="1" applyBorder="1" applyAlignment="1">
      <alignment horizontal="center"/>
    </xf>
    <xf numFmtId="187" fontId="4" fillId="0" borderId="0" xfId="5" applyNumberFormat="1" applyFont="1" applyFill="1" applyBorder="1" applyAlignment="1">
      <alignment horizontal="center"/>
    </xf>
    <xf numFmtId="187" fontId="4" fillId="4" borderId="8" xfId="5" applyNumberFormat="1" applyFont="1" applyFill="1" applyBorder="1" applyAlignment="1">
      <alignment horizontal="center" vertical="center"/>
    </xf>
    <xf numFmtId="187" fontId="4" fillId="4" borderId="8" xfId="5" applyNumberFormat="1" applyFont="1" applyFill="1" applyBorder="1" applyAlignment="1">
      <alignment horizontal="left" vertical="center"/>
    </xf>
    <xf numFmtId="187" fontId="20" fillId="0" borderId="11" xfId="5" applyNumberFormat="1" applyFont="1" applyFill="1" applyBorder="1" applyAlignment="1">
      <alignment horizontal="center" vertical="center"/>
    </xf>
    <xf numFmtId="187" fontId="20" fillId="0" borderId="8" xfId="5" applyNumberFormat="1" applyFont="1" applyFill="1" applyBorder="1" applyAlignment="1">
      <alignment horizontal="center" vertical="center"/>
    </xf>
    <xf numFmtId="187" fontId="20" fillId="0" borderId="4" xfId="5" applyNumberFormat="1" applyFont="1" applyFill="1" applyBorder="1" applyAlignment="1">
      <alignment horizontal="center" vertical="center"/>
    </xf>
    <xf numFmtId="187" fontId="4" fillId="4" borderId="8" xfId="5" applyNumberFormat="1" applyFont="1" applyFill="1" applyBorder="1" applyAlignment="1">
      <alignment horizontal="center" vertical="top"/>
    </xf>
    <xf numFmtId="187" fontId="20" fillId="0" borderId="8" xfId="5" applyNumberFormat="1" applyFont="1" applyBorder="1" applyAlignment="1">
      <alignment horizontal="left" vertical="top"/>
    </xf>
    <xf numFmtId="187" fontId="4" fillId="0" borderId="8" xfId="5" applyNumberFormat="1" applyFont="1" applyBorder="1" applyAlignment="1">
      <alignment horizontal="center" vertical="top"/>
    </xf>
    <xf numFmtId="187" fontId="4" fillId="4" borderId="8" xfId="5" applyNumberFormat="1" applyFont="1" applyFill="1" applyBorder="1" applyAlignment="1">
      <alignment horizontal="left" vertical="top" wrapText="1"/>
    </xf>
    <xf numFmtId="187" fontId="20" fillId="0" borderId="8" xfId="5" applyNumberFormat="1" applyFont="1" applyFill="1" applyBorder="1" applyAlignment="1">
      <alignment horizontal="center" vertical="top"/>
    </xf>
    <xf numFmtId="187" fontId="20" fillId="0" borderId="8" xfId="5" applyNumberFormat="1" applyFont="1" applyBorder="1" applyAlignment="1">
      <alignment horizontal="left" vertical="center"/>
    </xf>
    <xf numFmtId="187" fontId="20" fillId="0" borderId="7" xfId="5" applyNumberFormat="1" applyFont="1" applyFill="1" applyBorder="1" applyAlignment="1">
      <alignment horizontal="center" vertical="top"/>
    </xf>
    <xf numFmtId="187" fontId="20" fillId="4" borderId="8" xfId="5" applyNumberFormat="1" applyFont="1" applyFill="1" applyBorder="1" applyAlignment="1">
      <alignment horizontal="left" vertical="center"/>
    </xf>
    <xf numFmtId="187" fontId="4" fillId="4" borderId="8" xfId="5" applyNumberFormat="1" applyFont="1" applyFill="1" applyBorder="1" applyAlignment="1">
      <alignment horizontal="left" vertical="center" wrapText="1"/>
    </xf>
    <xf numFmtId="187" fontId="4" fillId="0" borderId="8" xfId="5" applyNumberFormat="1" applyFont="1" applyBorder="1" applyAlignment="1">
      <alignment horizontal="left" vertical="center"/>
    </xf>
    <xf numFmtId="187" fontId="20" fillId="0" borderId="9" xfId="5" applyNumberFormat="1" applyFont="1" applyFill="1" applyBorder="1" applyAlignment="1">
      <alignment horizontal="center" vertical="center"/>
    </xf>
    <xf numFmtId="187" fontId="20" fillId="0" borderId="7" xfId="5" applyNumberFormat="1" applyFont="1" applyFill="1" applyBorder="1" applyAlignment="1">
      <alignment horizontal="center" vertical="center"/>
    </xf>
    <xf numFmtId="187" fontId="5" fillId="4" borderId="8" xfId="5" applyNumberFormat="1" applyFont="1" applyFill="1" applyBorder="1" applyAlignment="1">
      <alignment horizontal="center" vertical="center"/>
    </xf>
    <xf numFmtId="187" fontId="5" fillId="4" borderId="14" xfId="5" applyNumberFormat="1" applyFont="1" applyFill="1" applyBorder="1" applyAlignment="1">
      <alignment horizontal="center" vertical="center"/>
    </xf>
    <xf numFmtId="187" fontId="20" fillId="0" borderId="14" xfId="5" applyNumberFormat="1" applyFont="1" applyBorder="1" applyAlignment="1">
      <alignment horizontal="left" vertical="center"/>
    </xf>
    <xf numFmtId="187" fontId="20" fillId="4" borderId="14" xfId="5" applyNumberFormat="1" applyFont="1" applyFill="1" applyBorder="1" applyAlignment="1">
      <alignment horizontal="left" vertical="center"/>
    </xf>
    <xf numFmtId="187" fontId="20" fillId="0" borderId="14" xfId="5" applyNumberFormat="1" applyFont="1" applyFill="1" applyBorder="1" applyAlignment="1">
      <alignment horizontal="center" vertical="center"/>
    </xf>
    <xf numFmtId="187" fontId="5" fillId="4" borderId="6" xfId="5" applyNumberFormat="1" applyFont="1" applyFill="1" applyBorder="1" applyAlignment="1">
      <alignment horizontal="center" vertical="center"/>
    </xf>
    <xf numFmtId="0" fontId="4" fillId="7" borderId="1" xfId="3" applyFont="1" applyFill="1" applyBorder="1" applyAlignment="1">
      <alignment horizontal="left"/>
    </xf>
    <xf numFmtId="187" fontId="4" fillId="7" borderId="1" xfId="4" applyNumberFormat="1" applyFont="1" applyFill="1" applyBorder="1"/>
    <xf numFmtId="187" fontId="20" fillId="7" borderId="1" xfId="4" applyNumberFormat="1" applyFont="1" applyFill="1" applyBorder="1"/>
    <xf numFmtId="0" fontId="4" fillId="0" borderId="0" xfId="3" applyFont="1"/>
    <xf numFmtId="0" fontId="4" fillId="6" borderId="1" xfId="3" applyFont="1" applyFill="1" applyBorder="1" applyAlignment="1">
      <alignment horizontal="left" vertical="center"/>
    </xf>
    <xf numFmtId="0" fontId="4" fillId="3" borderId="1" xfId="3" applyFont="1" applyFill="1" applyBorder="1" applyAlignment="1">
      <alignment horizontal="left"/>
    </xf>
    <xf numFmtId="187" fontId="4" fillId="3" borderId="1" xfId="4" applyNumberFormat="1" applyFont="1" applyFill="1" applyBorder="1"/>
    <xf numFmtId="187" fontId="20" fillId="3" borderId="1" xfId="4" applyNumberFormat="1" applyFont="1" applyFill="1" applyBorder="1"/>
    <xf numFmtId="0" fontId="4" fillId="2" borderId="1" xfId="3" applyFont="1" applyFill="1" applyBorder="1" applyAlignment="1">
      <alignment horizontal="left"/>
    </xf>
    <xf numFmtId="187" fontId="4" fillId="2" borderId="1" xfId="4" applyNumberFormat="1" applyFont="1" applyFill="1" applyBorder="1"/>
    <xf numFmtId="187" fontId="14" fillId="0" borderId="0" xfId="5" applyNumberFormat="1" applyFont="1" applyAlignment="1">
      <alignment horizontal="left"/>
    </xf>
    <xf numFmtId="187" fontId="14" fillId="0" borderId="0" xfId="5" applyNumberFormat="1" applyFont="1" applyAlignment="1"/>
    <xf numFmtId="187" fontId="14" fillId="0" borderId="0" xfId="5" applyNumberFormat="1" applyFont="1"/>
    <xf numFmtId="187" fontId="14" fillId="0" borderId="0" xfId="5" applyNumberFormat="1" applyFont="1" applyAlignment="1">
      <alignment horizontal="center"/>
    </xf>
    <xf numFmtId="187" fontId="14" fillId="0" borderId="0" xfId="5" applyNumberFormat="1" applyFont="1" applyFill="1"/>
    <xf numFmtId="187" fontId="14" fillId="0" borderId="0" xfId="5" applyNumberFormat="1" applyFont="1" applyFill="1" applyBorder="1" applyAlignment="1">
      <alignment horizontal="center"/>
    </xf>
    <xf numFmtId="187" fontId="21" fillId="0" borderId="0" xfId="5" applyNumberFormat="1" applyFont="1" applyFill="1"/>
    <xf numFmtId="187" fontId="14" fillId="4" borderId="0" xfId="5" applyNumberFormat="1" applyFont="1" applyFill="1" applyAlignment="1">
      <alignment horizontal="left"/>
    </xf>
    <xf numFmtId="187" fontId="14" fillId="0" borderId="0" xfId="5" applyNumberFormat="1" applyFont="1" applyAlignment="1">
      <alignment horizontal="right"/>
    </xf>
  </cellXfs>
  <cellStyles count="6">
    <cellStyle name="Comma" xfId="1" builtinId="3"/>
    <cellStyle name="Comma 2 3" xfId="5" xr:uid="{AAA30FF0-7AB6-4139-8888-CBE223EF1C2A}"/>
    <cellStyle name="Comma 4" xfId="4" xr:uid="{6E720596-C2C1-4318-A8A2-3D3EBF6186F2}"/>
    <cellStyle name="Normal" xfId="0" builtinId="0"/>
    <cellStyle name="ปกติ 3" xfId="3" xr:uid="{247DA8C7-09C4-4336-A252-358678FF630D}"/>
    <cellStyle name="ปกติ_แผนงานสนงปศจ" xfId="2" xr:uid="{F2E5E5F0-A605-45EC-B686-BD23D5242F7A}"/>
  </cellStyles>
  <dxfs count="0"/>
  <tableStyles count="0" defaultTableStyle="TableStyleMedium2" defaultPivotStyle="PivotStyleLight16"/>
  <colors>
    <mruColors>
      <color rgb="FF0000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591;&#3610;%2069\&#3629;&#3637;&#3610;&#3633;&#3604;%2069\&#3615;&#3629;&#3619;&#3660;&#3617;%20E-Bud%2069%20(&#3626;&#3633;&#3605;&#3623;&#3660;&#3611;&#3637;&#3585;)%2030%20&#3626;.&#3588;.%2068.xlsx" TargetMode="External"/><Relationship Id="rId1" Type="http://schemas.openxmlformats.org/officeDocument/2006/relationships/externalLinkPath" Target="&#3615;&#3629;&#3619;&#3660;&#3617;%20E-Bud%2069%20(&#3626;&#3633;&#3605;&#3623;&#3660;&#3611;&#3637;&#3585;)%2030%20&#3626;.&#3588;.%20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แผนงาน เงิน ไก่พื้นเมือง"/>
      <sheetName val="แผนงาน เงิน ไก่ไข่"/>
      <sheetName val="แผนงาน เงิน ไกเนื้อ "/>
      <sheetName val="หลักเกณฑ์การโอน"/>
      <sheetName val="แผนงาน เงินจัดสรร"/>
      <sheetName val="แผนงาน เงิน สรุป"/>
      <sheetName val="ตป 01"/>
      <sheetName val="ตป02"/>
      <sheetName val="ebud"/>
      <sheetName val="แผนจัดซื้อ"/>
      <sheetName val="ส่งจังหวั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1E934-B26F-45C6-A6A7-ADF849B483CA}">
  <sheetPr>
    <tabColor rgb="FF9966FF"/>
    <pageSetUpPr fitToPage="1"/>
  </sheetPr>
  <dimension ref="A1:DD216"/>
  <sheetViews>
    <sheetView tabSelected="1" topLeftCell="A195" zoomScale="40" zoomScaleNormal="40" workbookViewId="0">
      <selection activeCell="B166" sqref="B166"/>
    </sheetView>
  </sheetViews>
  <sheetFormatPr defaultColWidth="84.125" defaultRowHeight="33.75" x14ac:dyDescent="0.2"/>
  <cols>
    <col min="1" max="1" width="16.125" style="188" customWidth="1"/>
    <col min="2" max="2" width="155.25" style="36" customWidth="1"/>
    <col min="3" max="3" width="70.5" style="190" bestFit="1" customWidth="1"/>
    <col min="4" max="4" width="125.125" style="190" bestFit="1" customWidth="1"/>
    <col min="5" max="5" width="20.5" style="110" bestFit="1" customWidth="1"/>
    <col min="6" max="6" width="14.25" style="93" bestFit="1" customWidth="1"/>
    <col min="7" max="7" width="15.75" style="93" bestFit="1" customWidth="1"/>
    <col min="8" max="8" width="14.5" style="93" bestFit="1" customWidth="1"/>
    <col min="9" max="9" width="14.25" style="93" bestFit="1" customWidth="1"/>
    <col min="10" max="10" width="15.5" style="93" bestFit="1" customWidth="1"/>
    <col min="11" max="11" width="14.5" style="93" bestFit="1" customWidth="1"/>
    <col min="12" max="12" width="16.375" style="93" bestFit="1" customWidth="1"/>
    <col min="13" max="13" width="16.75" style="93" bestFit="1" customWidth="1"/>
    <col min="14" max="14" width="14.25" style="93" bestFit="1" customWidth="1"/>
    <col min="15" max="16" width="16.375" style="93" bestFit="1" customWidth="1"/>
    <col min="17" max="17" width="16.75" style="93" bestFit="1" customWidth="1"/>
    <col min="18" max="18" width="18.25" style="93" bestFit="1" customWidth="1"/>
    <col min="19" max="19" width="16.75" style="93" bestFit="1" customWidth="1"/>
    <col min="20" max="21" width="16.375" style="93" bestFit="1" customWidth="1"/>
    <col min="22" max="23" width="16.75" style="93" bestFit="1" customWidth="1"/>
    <col min="24" max="24" width="22.625" style="93" bestFit="1" customWidth="1"/>
    <col min="25" max="25" width="16.375" style="93" bestFit="1" customWidth="1"/>
    <col min="26" max="26" width="16.75" style="93" bestFit="1" customWidth="1"/>
    <col min="27" max="27" width="16.375" style="93" bestFit="1" customWidth="1"/>
    <col min="28" max="28" width="20.125" style="93" bestFit="1" customWidth="1"/>
    <col min="29" max="30" width="16.75" style="93" bestFit="1" customWidth="1"/>
    <col min="31" max="31" width="17" style="93" bestFit="1" customWidth="1"/>
    <col min="32" max="32" width="16.75" style="93" bestFit="1" customWidth="1"/>
    <col min="33" max="33" width="20.5" style="93" bestFit="1" customWidth="1"/>
    <col min="34" max="34" width="19.5" style="93" bestFit="1" customWidth="1"/>
    <col min="35" max="35" width="16.375" style="93" bestFit="1" customWidth="1"/>
    <col min="36" max="36" width="17" style="93" bestFit="1" customWidth="1"/>
    <col min="37" max="38" width="16.375" style="93" bestFit="1" customWidth="1"/>
    <col min="39" max="39" width="20.5" style="93" bestFit="1" customWidth="1"/>
    <col min="40" max="41" width="16.75" style="93" bestFit="1" customWidth="1"/>
    <col min="42" max="42" width="16.375" style="93" bestFit="1" customWidth="1"/>
    <col min="43" max="43" width="16.75" style="93" bestFit="1" customWidth="1"/>
    <col min="44" max="44" width="20.75" style="93" bestFit="1" customWidth="1"/>
    <col min="45" max="45" width="16.375" style="93" bestFit="1" customWidth="1"/>
    <col min="46" max="49" width="16.75" style="93" bestFit="1" customWidth="1"/>
    <col min="50" max="50" width="16.375" style="93" bestFit="1" customWidth="1"/>
    <col min="51" max="51" width="16.75" style="93" bestFit="1" customWidth="1"/>
    <col min="52" max="52" width="16.375" style="93" bestFit="1" customWidth="1"/>
    <col min="53" max="53" width="16.75" style="93" bestFit="1" customWidth="1"/>
    <col min="54" max="54" width="18.625" style="93" bestFit="1" customWidth="1"/>
    <col min="55" max="56" width="16.75" style="93" bestFit="1" customWidth="1"/>
    <col min="57" max="57" width="16.375" style="93" bestFit="1" customWidth="1"/>
    <col min="58" max="58" width="19.5" style="93" bestFit="1" customWidth="1"/>
    <col min="59" max="59" width="14.25" style="93" bestFit="1" customWidth="1"/>
    <col min="60" max="60" width="18.25" style="93" bestFit="1" customWidth="1"/>
    <col min="61" max="61" width="14.875" style="93" bestFit="1" customWidth="1"/>
    <col min="62" max="62" width="16.375" style="93" bestFit="1" customWidth="1"/>
    <col min="63" max="63" width="17" style="93" bestFit="1" customWidth="1"/>
    <col min="64" max="64" width="14.5" style="93" bestFit="1" customWidth="1"/>
    <col min="65" max="65" width="16.375" style="93" bestFit="1" customWidth="1"/>
    <col min="66" max="66" width="14.875" style="93" bestFit="1" customWidth="1"/>
    <col min="67" max="67" width="14.875" style="93" customWidth="1"/>
    <col min="68" max="68" width="17.625" style="93" bestFit="1" customWidth="1"/>
    <col min="69" max="69" width="15.125" style="93" bestFit="1" customWidth="1"/>
    <col min="70" max="70" width="16.375" style="93" bestFit="1" customWidth="1"/>
    <col min="71" max="71" width="14.875" style="93" bestFit="1" customWidth="1"/>
    <col min="72" max="72" width="16.375" style="93" bestFit="1" customWidth="1"/>
    <col min="73" max="73" width="22.375" style="93" bestFit="1" customWidth="1"/>
    <col min="74" max="74" width="18.875" style="93" bestFit="1" customWidth="1"/>
    <col min="75" max="75" width="18" style="93" bestFit="1" customWidth="1"/>
    <col min="76" max="76" width="14.25" style="93" bestFit="1" customWidth="1"/>
    <col min="77" max="77" width="14.5" style="93" bestFit="1" customWidth="1"/>
    <col min="78" max="78" width="16.375" style="93" bestFit="1" customWidth="1"/>
    <col min="79" max="79" width="16.75" style="93" bestFit="1" customWidth="1"/>
    <col min="80" max="80" width="14.5" style="93" bestFit="1" customWidth="1"/>
    <col min="81" max="81" width="12.625" style="93" bestFit="1" customWidth="1"/>
    <col min="82" max="82" width="14.25" style="93" bestFit="1" customWidth="1"/>
    <col min="83" max="85" width="16.75" style="93" bestFit="1" customWidth="1"/>
    <col min="86" max="86" width="14.5" style="93" bestFit="1" customWidth="1"/>
    <col min="87" max="87" width="15.75" style="93" bestFit="1" customWidth="1"/>
    <col min="88" max="88" width="14.5" style="93" bestFit="1" customWidth="1"/>
    <col min="89" max="89" width="14.875" style="93" bestFit="1" customWidth="1"/>
    <col min="90" max="90" width="16.75" style="93" bestFit="1" customWidth="1"/>
    <col min="91" max="91" width="14.5" style="93" bestFit="1" customWidth="1"/>
    <col min="92" max="92" width="28" style="93" bestFit="1" customWidth="1"/>
    <col min="93" max="93" width="24.875" style="36" bestFit="1" customWidth="1"/>
    <col min="94" max="94" width="16.75" style="36" bestFit="1" customWidth="1"/>
    <col min="95" max="95" width="28.25" style="36" customWidth="1"/>
    <col min="96" max="96" width="27" style="36" bestFit="1" customWidth="1"/>
    <col min="97" max="97" width="16.75" style="36" bestFit="1" customWidth="1"/>
    <col min="98" max="99" width="16.375" style="36" bestFit="1" customWidth="1"/>
    <col min="100" max="100" width="25.75" style="36" bestFit="1" customWidth="1"/>
    <col min="101" max="101" width="14.5" style="36" bestFit="1" customWidth="1"/>
    <col min="102" max="102" width="18.625" style="36" bestFit="1" customWidth="1"/>
    <col min="103" max="103" width="14.5" style="36" bestFit="1" customWidth="1"/>
    <col min="104" max="104" width="13.625" style="36" bestFit="1" customWidth="1"/>
    <col min="105" max="105" width="12.375" style="36" bestFit="1" customWidth="1"/>
    <col min="106" max="106" width="14.875" style="36" bestFit="1" customWidth="1"/>
    <col min="107" max="107" width="14.5" style="36" bestFit="1" customWidth="1"/>
    <col min="108" max="108" width="18.625" style="36" customWidth="1"/>
    <col min="109" max="16384" width="84.125" style="36"/>
  </cols>
  <sheetData>
    <row r="1" spans="1:101" s="81" customFormat="1" ht="60.75" x14ac:dyDescent="0.2">
      <c r="A1" s="80"/>
      <c r="B1" s="81" t="s">
        <v>209</v>
      </c>
      <c r="C1" s="82"/>
      <c r="D1" s="83"/>
      <c r="E1" s="84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</row>
    <row r="2" spans="1:101" s="81" customFormat="1" ht="60.75" x14ac:dyDescent="0.2">
      <c r="A2" s="86"/>
      <c r="B2" s="81" t="s">
        <v>320</v>
      </c>
      <c r="C2" s="82"/>
      <c r="D2" s="83"/>
      <c r="E2" s="84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  <c r="BT2" s="85"/>
      <c r="BU2" s="85"/>
      <c r="BV2" s="85"/>
      <c r="BW2" s="85"/>
      <c r="BX2" s="85"/>
      <c r="BY2" s="85"/>
      <c r="BZ2" s="85"/>
      <c r="CA2" s="85"/>
      <c r="CB2" s="85"/>
      <c r="CC2" s="85"/>
      <c r="CD2" s="85"/>
      <c r="CE2" s="85"/>
      <c r="CF2" s="85"/>
      <c r="CG2" s="85"/>
      <c r="CH2" s="85"/>
      <c r="CI2" s="85"/>
      <c r="CJ2" s="85"/>
      <c r="CK2" s="85"/>
      <c r="CL2" s="85"/>
      <c r="CM2" s="85"/>
      <c r="CN2" s="85"/>
      <c r="CO2" s="85"/>
      <c r="CP2" s="85"/>
      <c r="CQ2" s="85"/>
      <c r="CR2" s="85"/>
      <c r="CS2" s="85"/>
      <c r="CT2" s="85"/>
      <c r="CU2" s="85"/>
      <c r="CV2" s="85"/>
      <c r="CW2" s="85"/>
    </row>
    <row r="3" spans="1:101" s="115" customFormat="1" ht="45.75" x14ac:dyDescent="0.2">
      <c r="A3" s="87" t="s">
        <v>208</v>
      </c>
      <c r="B3" s="88"/>
      <c r="C3" s="88"/>
      <c r="D3" s="88"/>
      <c r="E3" s="87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3"/>
      <c r="BD3" s="113"/>
      <c r="BE3" s="113"/>
      <c r="BF3" s="113"/>
      <c r="BG3" s="113"/>
      <c r="BH3" s="113"/>
      <c r="BI3" s="113"/>
      <c r="BJ3" s="113"/>
      <c r="BK3" s="113"/>
      <c r="BL3" s="113"/>
      <c r="BM3" s="113"/>
      <c r="BN3" s="113"/>
      <c r="BO3" s="113"/>
      <c r="BP3" s="113"/>
      <c r="BQ3" s="113"/>
      <c r="BR3" s="113"/>
      <c r="BS3" s="113"/>
      <c r="BT3" s="113"/>
      <c r="BU3" s="113"/>
      <c r="BV3" s="113"/>
      <c r="BW3" s="113"/>
      <c r="BX3" s="113"/>
      <c r="BY3" s="113"/>
      <c r="BZ3" s="113"/>
      <c r="CA3" s="113"/>
      <c r="CB3" s="113"/>
      <c r="CC3" s="113"/>
      <c r="CD3" s="113"/>
      <c r="CE3" s="113"/>
      <c r="CF3" s="113"/>
      <c r="CG3" s="113"/>
      <c r="CH3" s="113"/>
      <c r="CI3" s="113"/>
      <c r="CJ3" s="113"/>
      <c r="CK3" s="113"/>
      <c r="CL3" s="113"/>
      <c r="CM3" s="113"/>
      <c r="CN3" s="113"/>
      <c r="CO3" s="114"/>
      <c r="CP3" s="114"/>
      <c r="CQ3" s="114"/>
      <c r="CR3" s="114"/>
      <c r="CS3" s="114"/>
      <c r="CT3" s="114"/>
      <c r="CU3" s="114"/>
      <c r="CV3" s="114"/>
      <c r="CW3" s="114"/>
    </row>
    <row r="4" spans="1:101" x14ac:dyDescent="0.2">
      <c r="A4" s="4" t="s">
        <v>4</v>
      </c>
      <c r="B4" s="4" t="s">
        <v>279</v>
      </c>
      <c r="C4" s="4" t="s">
        <v>280</v>
      </c>
      <c r="D4" s="5" t="s">
        <v>5</v>
      </c>
      <c r="E4" s="6" t="s">
        <v>6</v>
      </c>
      <c r="F4" s="7" t="s">
        <v>7</v>
      </c>
      <c r="G4" s="8"/>
      <c r="H4" s="8"/>
      <c r="I4" s="8"/>
      <c r="J4" s="8"/>
      <c r="K4" s="8"/>
      <c r="L4" s="8"/>
      <c r="M4" s="8"/>
      <c r="N4" s="8"/>
      <c r="O4" s="9"/>
      <c r="P4" s="89" t="s">
        <v>8</v>
      </c>
      <c r="Q4" s="90"/>
      <c r="R4" s="90"/>
      <c r="S4" s="90"/>
      <c r="T4" s="90"/>
      <c r="U4" s="90"/>
      <c r="V4" s="90"/>
      <c r="W4" s="90"/>
      <c r="X4" s="90"/>
      <c r="Y4" s="91"/>
      <c r="Z4" s="7" t="s">
        <v>9</v>
      </c>
      <c r="AA4" s="8"/>
      <c r="AB4" s="8"/>
      <c r="AC4" s="8"/>
      <c r="AD4" s="8"/>
      <c r="AE4" s="8"/>
      <c r="AF4" s="8"/>
      <c r="AG4" s="8"/>
      <c r="AH4" s="9"/>
      <c r="AI4" s="89" t="s">
        <v>10</v>
      </c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1"/>
      <c r="AV4" s="89" t="s">
        <v>11</v>
      </c>
      <c r="AW4" s="90"/>
      <c r="AX4" s="90"/>
      <c r="AY4" s="90"/>
      <c r="AZ4" s="90"/>
      <c r="BA4" s="90"/>
      <c r="BB4" s="90"/>
      <c r="BC4" s="90"/>
      <c r="BD4" s="91"/>
      <c r="BE4" s="89" t="s">
        <v>12</v>
      </c>
      <c r="BF4" s="90"/>
      <c r="BG4" s="90"/>
      <c r="BH4" s="90"/>
      <c r="BI4" s="90"/>
      <c r="BJ4" s="90"/>
      <c r="BK4" s="90"/>
      <c r="BL4" s="90"/>
      <c r="BM4" s="90"/>
      <c r="BN4" s="91"/>
      <c r="BO4" s="7" t="s">
        <v>13</v>
      </c>
      <c r="BP4" s="8"/>
      <c r="BQ4" s="8"/>
      <c r="BR4" s="8"/>
      <c r="BS4" s="8"/>
      <c r="BT4" s="8"/>
      <c r="BU4" s="8"/>
      <c r="BV4" s="8"/>
      <c r="BW4" s="9"/>
      <c r="BX4" s="89" t="s">
        <v>14</v>
      </c>
      <c r="BY4" s="90"/>
      <c r="BZ4" s="90"/>
      <c r="CA4" s="90"/>
      <c r="CB4" s="90"/>
      <c r="CC4" s="90"/>
      <c r="CD4" s="90"/>
      <c r="CE4" s="90"/>
      <c r="CF4" s="90"/>
      <c r="CG4" s="91"/>
      <c r="CH4" s="89" t="s">
        <v>15</v>
      </c>
      <c r="CI4" s="90"/>
      <c r="CJ4" s="90"/>
      <c r="CK4" s="90"/>
      <c r="CL4" s="90"/>
      <c r="CM4" s="91"/>
      <c r="CN4" s="10" t="s">
        <v>16</v>
      </c>
      <c r="CO4" s="10" t="s">
        <v>17</v>
      </c>
      <c r="CP4" s="11" t="s">
        <v>3</v>
      </c>
      <c r="CQ4" s="11"/>
      <c r="CR4" s="11"/>
      <c r="CS4" s="11"/>
      <c r="CT4" s="11"/>
      <c r="CU4" s="11"/>
      <c r="CV4" s="11"/>
      <c r="CW4" s="11"/>
    </row>
    <row r="5" spans="1:101" ht="168.75" x14ac:dyDescent="0.2">
      <c r="A5" s="12" t="s">
        <v>4</v>
      </c>
      <c r="B5" s="12"/>
      <c r="C5" s="12"/>
      <c r="D5" s="13"/>
      <c r="E5" s="14"/>
      <c r="F5" s="15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5" t="s">
        <v>28</v>
      </c>
      <c r="Q5" s="16" t="s">
        <v>29</v>
      </c>
      <c r="R5" s="16" t="s">
        <v>30</v>
      </c>
      <c r="S5" s="16" t="s">
        <v>31</v>
      </c>
      <c r="T5" s="16" t="s">
        <v>32</v>
      </c>
      <c r="U5" s="16" t="s">
        <v>33</v>
      </c>
      <c r="V5" s="16" t="s">
        <v>34</v>
      </c>
      <c r="W5" s="16" t="s">
        <v>35</v>
      </c>
      <c r="X5" s="16" t="s">
        <v>36</v>
      </c>
      <c r="Y5" s="16" t="s">
        <v>37</v>
      </c>
      <c r="Z5" s="15" t="s">
        <v>38</v>
      </c>
      <c r="AA5" s="16" t="s">
        <v>39</v>
      </c>
      <c r="AB5" s="17" t="s">
        <v>40</v>
      </c>
      <c r="AC5" s="16" t="s">
        <v>41</v>
      </c>
      <c r="AD5" s="16" t="s">
        <v>42</v>
      </c>
      <c r="AE5" s="16" t="s">
        <v>43</v>
      </c>
      <c r="AF5" s="16" t="s">
        <v>44</v>
      </c>
      <c r="AG5" s="16" t="s">
        <v>45</v>
      </c>
      <c r="AH5" s="16" t="s">
        <v>46</v>
      </c>
      <c r="AI5" s="15" t="s">
        <v>47</v>
      </c>
      <c r="AJ5" s="16" t="s">
        <v>48</v>
      </c>
      <c r="AK5" s="16" t="s">
        <v>49</v>
      </c>
      <c r="AL5" s="16" t="s">
        <v>50</v>
      </c>
      <c r="AM5" s="16" t="s">
        <v>51</v>
      </c>
      <c r="AN5" s="16" t="s">
        <v>52</v>
      </c>
      <c r="AO5" s="16" t="s">
        <v>53</v>
      </c>
      <c r="AP5" s="16" t="s">
        <v>54</v>
      </c>
      <c r="AQ5" s="16" t="s">
        <v>55</v>
      </c>
      <c r="AR5" s="16" t="s">
        <v>56</v>
      </c>
      <c r="AS5" s="16" t="s">
        <v>57</v>
      </c>
      <c r="AT5" s="16" t="s">
        <v>58</v>
      </c>
      <c r="AU5" s="16" t="s">
        <v>59</v>
      </c>
      <c r="AV5" s="15" t="s">
        <v>60</v>
      </c>
      <c r="AW5" s="16" t="s">
        <v>61</v>
      </c>
      <c r="AX5" s="16" t="s">
        <v>62</v>
      </c>
      <c r="AY5" s="16" t="s">
        <v>63</v>
      </c>
      <c r="AZ5" s="16" t="s">
        <v>64</v>
      </c>
      <c r="BA5" s="16" t="s">
        <v>65</v>
      </c>
      <c r="BB5" s="16" t="s">
        <v>66</v>
      </c>
      <c r="BC5" s="16" t="s">
        <v>67</v>
      </c>
      <c r="BD5" s="16" t="s">
        <v>68</v>
      </c>
      <c r="BE5" s="15" t="s">
        <v>69</v>
      </c>
      <c r="BF5" s="16" t="s">
        <v>70</v>
      </c>
      <c r="BG5" s="16" t="s">
        <v>71</v>
      </c>
      <c r="BH5" s="16" t="s">
        <v>72</v>
      </c>
      <c r="BI5" s="16" t="s">
        <v>73</v>
      </c>
      <c r="BJ5" s="16" t="s">
        <v>74</v>
      </c>
      <c r="BK5" s="16" t="s">
        <v>75</v>
      </c>
      <c r="BL5" s="16" t="s">
        <v>76</v>
      </c>
      <c r="BM5" s="16" t="s">
        <v>77</v>
      </c>
      <c r="BN5" s="16" t="s">
        <v>78</v>
      </c>
      <c r="BO5" s="15" t="s">
        <v>79</v>
      </c>
      <c r="BP5" s="16" t="s">
        <v>80</v>
      </c>
      <c r="BQ5" s="16" t="s">
        <v>81</v>
      </c>
      <c r="BR5" s="16" t="s">
        <v>82</v>
      </c>
      <c r="BS5" s="16" t="s">
        <v>83</v>
      </c>
      <c r="BT5" s="16" t="s">
        <v>84</v>
      </c>
      <c r="BU5" s="16" t="s">
        <v>85</v>
      </c>
      <c r="BV5" s="17" t="s">
        <v>86</v>
      </c>
      <c r="BW5" s="16" t="s">
        <v>87</v>
      </c>
      <c r="BX5" s="15" t="s">
        <v>88</v>
      </c>
      <c r="BY5" s="16" t="s">
        <v>89</v>
      </c>
      <c r="BZ5" s="16" t="s">
        <v>90</v>
      </c>
      <c r="CA5" s="16" t="s">
        <v>91</v>
      </c>
      <c r="CB5" s="16" t="s">
        <v>92</v>
      </c>
      <c r="CC5" s="16" t="s">
        <v>93</v>
      </c>
      <c r="CD5" s="16" t="s">
        <v>94</v>
      </c>
      <c r="CE5" s="16" t="s">
        <v>95</v>
      </c>
      <c r="CF5" s="16" t="s">
        <v>96</v>
      </c>
      <c r="CG5" s="16" t="s">
        <v>97</v>
      </c>
      <c r="CH5" s="15" t="s">
        <v>98</v>
      </c>
      <c r="CI5" s="16" t="s">
        <v>99</v>
      </c>
      <c r="CJ5" s="16" t="s">
        <v>100</v>
      </c>
      <c r="CK5" s="16" t="s">
        <v>101</v>
      </c>
      <c r="CL5" s="16" t="s">
        <v>102</v>
      </c>
      <c r="CM5" s="16" t="s">
        <v>103</v>
      </c>
      <c r="CN5" s="69"/>
      <c r="CO5" s="69"/>
      <c r="CP5" s="35" t="s">
        <v>104</v>
      </c>
      <c r="CQ5" s="35" t="s">
        <v>105</v>
      </c>
      <c r="CR5" s="35" t="s">
        <v>106</v>
      </c>
      <c r="CS5" s="35" t="s">
        <v>107</v>
      </c>
      <c r="CT5" s="35" t="s">
        <v>323</v>
      </c>
      <c r="CU5" s="35" t="s">
        <v>108</v>
      </c>
      <c r="CV5" s="35" t="s">
        <v>109</v>
      </c>
      <c r="CW5" s="35" t="s">
        <v>110</v>
      </c>
    </row>
    <row r="6" spans="1:101" s="92" customFormat="1" x14ac:dyDescent="0.2">
      <c r="A6" s="18" t="s">
        <v>1</v>
      </c>
      <c r="B6" s="19"/>
      <c r="C6" s="20"/>
      <c r="D6" s="21">
        <f>SUM(E7:E11)</f>
        <v>800600</v>
      </c>
      <c r="E6" s="22">
        <f t="shared" ref="E6:E42" si="0">SUM(F6:CW6)</f>
        <v>0</v>
      </c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</row>
    <row r="7" spans="1:101" s="93" customFormat="1" x14ac:dyDescent="0.2">
      <c r="A7" s="116">
        <v>1</v>
      </c>
      <c r="B7" s="117" t="s">
        <v>111</v>
      </c>
      <c r="C7" s="116" t="s">
        <v>112</v>
      </c>
      <c r="D7" s="116" t="s">
        <v>113</v>
      </c>
      <c r="E7" s="24">
        <f>SUM(F7:CW7)</f>
        <v>28500</v>
      </c>
      <c r="F7" s="28"/>
      <c r="G7" s="28">
        <v>100</v>
      </c>
      <c r="H7" s="28">
        <v>400</v>
      </c>
      <c r="I7" s="28">
        <v>100</v>
      </c>
      <c r="J7" s="28">
        <v>100</v>
      </c>
      <c r="K7" s="28">
        <v>100</v>
      </c>
      <c r="L7" s="28">
        <v>100</v>
      </c>
      <c r="M7" s="28">
        <v>300</v>
      </c>
      <c r="N7" s="28">
        <v>100</v>
      </c>
      <c r="O7" s="28">
        <v>100</v>
      </c>
      <c r="P7" s="28">
        <v>0</v>
      </c>
      <c r="Q7" s="28">
        <v>100</v>
      </c>
      <c r="R7" s="28">
        <v>100</v>
      </c>
      <c r="S7" s="28">
        <v>200</v>
      </c>
      <c r="T7" s="28">
        <v>100</v>
      </c>
      <c r="U7" s="28">
        <v>300</v>
      </c>
      <c r="V7" s="28">
        <v>300</v>
      </c>
      <c r="W7" s="28">
        <v>100</v>
      </c>
      <c r="X7" s="28">
        <v>100</v>
      </c>
      <c r="Y7" s="28">
        <v>300</v>
      </c>
      <c r="Z7" s="28">
        <v>0</v>
      </c>
      <c r="AA7" s="28">
        <v>400</v>
      </c>
      <c r="AB7" s="28">
        <v>1800</v>
      </c>
      <c r="AC7" s="28">
        <v>3200</v>
      </c>
      <c r="AD7" s="28">
        <v>600</v>
      </c>
      <c r="AE7" s="28">
        <v>1900</v>
      </c>
      <c r="AF7" s="28">
        <v>3100</v>
      </c>
      <c r="AG7" s="28">
        <v>2800</v>
      </c>
      <c r="AH7" s="28">
        <v>400</v>
      </c>
      <c r="AI7" s="28">
        <v>0</v>
      </c>
      <c r="AJ7" s="28">
        <v>0</v>
      </c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>
        <v>0</v>
      </c>
      <c r="AW7" s="28">
        <v>500</v>
      </c>
      <c r="AX7" s="28">
        <v>1300</v>
      </c>
      <c r="AY7" s="28">
        <v>300</v>
      </c>
      <c r="AZ7" s="28">
        <v>200</v>
      </c>
      <c r="BA7" s="28">
        <v>300</v>
      </c>
      <c r="BB7" s="28">
        <v>1100</v>
      </c>
      <c r="BC7" s="28">
        <v>400</v>
      </c>
      <c r="BD7" s="28">
        <v>200</v>
      </c>
      <c r="BE7" s="28">
        <v>0</v>
      </c>
      <c r="BF7" s="28">
        <v>300</v>
      </c>
      <c r="BG7" s="28">
        <v>800</v>
      </c>
      <c r="BH7" s="28">
        <v>300</v>
      </c>
      <c r="BI7" s="28">
        <v>300</v>
      </c>
      <c r="BJ7" s="28">
        <v>700</v>
      </c>
      <c r="BK7" s="28">
        <v>200</v>
      </c>
      <c r="BL7" s="28">
        <v>200</v>
      </c>
      <c r="BM7" s="28">
        <v>600</v>
      </c>
      <c r="BN7" s="28">
        <v>800</v>
      </c>
      <c r="BO7" s="28">
        <v>0</v>
      </c>
      <c r="BP7" s="28">
        <v>500</v>
      </c>
      <c r="BQ7" s="28">
        <v>100</v>
      </c>
      <c r="BR7" s="28">
        <v>100</v>
      </c>
      <c r="BS7" s="28">
        <v>100</v>
      </c>
      <c r="BT7" s="28">
        <v>100</v>
      </c>
      <c r="BU7" s="28">
        <v>100</v>
      </c>
      <c r="BV7" s="28">
        <v>100</v>
      </c>
      <c r="BW7" s="28">
        <v>200</v>
      </c>
      <c r="BX7" s="28">
        <v>0</v>
      </c>
      <c r="BY7" s="28">
        <v>100</v>
      </c>
      <c r="BZ7" s="28">
        <v>100</v>
      </c>
      <c r="CA7" s="28">
        <v>100</v>
      </c>
      <c r="CB7" s="28">
        <v>100</v>
      </c>
      <c r="CC7" s="28">
        <v>100</v>
      </c>
      <c r="CD7" s="28">
        <v>100</v>
      </c>
      <c r="CE7" s="28">
        <v>100</v>
      </c>
      <c r="CF7" s="28">
        <v>100</v>
      </c>
      <c r="CG7" s="28">
        <v>100</v>
      </c>
      <c r="CH7" s="28">
        <v>0</v>
      </c>
      <c r="CI7" s="28">
        <v>100</v>
      </c>
      <c r="CJ7" s="28">
        <v>100</v>
      </c>
      <c r="CK7" s="28">
        <v>100</v>
      </c>
      <c r="CL7" s="28">
        <v>200</v>
      </c>
      <c r="CM7" s="28">
        <v>100</v>
      </c>
      <c r="CN7" s="28"/>
      <c r="CO7" s="28"/>
      <c r="CP7" s="28"/>
      <c r="CQ7" s="28"/>
      <c r="CR7" s="28"/>
      <c r="CS7" s="28"/>
      <c r="CT7" s="28"/>
      <c r="CU7" s="28"/>
      <c r="CV7" s="28"/>
      <c r="CW7" s="28"/>
    </row>
    <row r="8" spans="1:101" s="67" customFormat="1" x14ac:dyDescent="0.2">
      <c r="A8" s="74"/>
      <c r="B8" s="118"/>
      <c r="C8" s="74" t="s">
        <v>114</v>
      </c>
      <c r="D8" s="74" t="s">
        <v>113</v>
      </c>
      <c r="E8" s="22">
        <f>SUM(F8:CW8)</f>
        <v>12300</v>
      </c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  <c r="Z8" s="119"/>
      <c r="AA8" s="119"/>
      <c r="AB8" s="119"/>
      <c r="AC8" s="119"/>
      <c r="AD8" s="119"/>
      <c r="AE8" s="119"/>
      <c r="AF8" s="119"/>
      <c r="AG8" s="119"/>
      <c r="AH8" s="119"/>
      <c r="AI8" s="119"/>
      <c r="AJ8" s="119">
        <v>900</v>
      </c>
      <c r="AK8" s="119">
        <v>1000</v>
      </c>
      <c r="AL8" s="119">
        <v>1700</v>
      </c>
      <c r="AM8" s="119">
        <v>1500</v>
      </c>
      <c r="AN8" s="119">
        <v>400</v>
      </c>
      <c r="AO8" s="119">
        <v>400</v>
      </c>
      <c r="AP8" s="119">
        <v>1900</v>
      </c>
      <c r="AQ8" s="119">
        <v>400</v>
      </c>
      <c r="AR8" s="119">
        <v>400</v>
      </c>
      <c r="AS8" s="119">
        <v>1500</v>
      </c>
      <c r="AT8" s="119">
        <v>600</v>
      </c>
      <c r="AU8" s="119">
        <v>1600</v>
      </c>
      <c r="AV8" s="119"/>
      <c r="AW8" s="119"/>
      <c r="AX8" s="119"/>
      <c r="AY8" s="119"/>
      <c r="AZ8" s="119"/>
      <c r="BA8" s="119"/>
      <c r="BB8" s="119"/>
      <c r="BC8" s="119"/>
      <c r="BD8" s="119"/>
      <c r="BE8" s="119"/>
      <c r="BF8" s="119"/>
      <c r="BG8" s="119"/>
      <c r="BH8" s="119"/>
      <c r="BI8" s="119"/>
      <c r="BJ8" s="119"/>
      <c r="BK8" s="119"/>
      <c r="BL8" s="119"/>
      <c r="BM8" s="119"/>
      <c r="BN8" s="119"/>
      <c r="BO8" s="119"/>
      <c r="BP8" s="119"/>
      <c r="BQ8" s="119"/>
      <c r="BR8" s="119"/>
      <c r="BS8" s="119"/>
      <c r="BT8" s="119"/>
      <c r="BU8" s="119"/>
      <c r="BV8" s="119"/>
      <c r="BW8" s="119"/>
      <c r="BX8" s="119"/>
      <c r="BY8" s="119"/>
      <c r="BZ8" s="119"/>
      <c r="CA8" s="119"/>
      <c r="CB8" s="119"/>
      <c r="CC8" s="119"/>
      <c r="CD8" s="119"/>
      <c r="CE8" s="119"/>
      <c r="CF8" s="119"/>
      <c r="CG8" s="119"/>
      <c r="CH8" s="119"/>
      <c r="CI8" s="119"/>
      <c r="CJ8" s="119"/>
      <c r="CK8" s="119"/>
      <c r="CL8" s="119"/>
      <c r="CM8" s="119"/>
      <c r="CN8" s="119"/>
      <c r="CO8" s="119"/>
      <c r="CP8" s="119"/>
      <c r="CQ8" s="119"/>
      <c r="CR8" s="119"/>
      <c r="CS8" s="119"/>
      <c r="CT8" s="119"/>
      <c r="CU8" s="119"/>
      <c r="CV8" s="119"/>
      <c r="CW8" s="119"/>
    </row>
    <row r="9" spans="1:101" s="93" customFormat="1" x14ac:dyDescent="0.2">
      <c r="A9" s="116">
        <v>2</v>
      </c>
      <c r="B9" s="117" t="s">
        <v>115</v>
      </c>
      <c r="C9" s="116" t="s">
        <v>116</v>
      </c>
      <c r="D9" s="116" t="s">
        <v>117</v>
      </c>
      <c r="E9" s="24">
        <f>SUM(F9:CW9)</f>
        <v>54200</v>
      </c>
      <c r="F9" s="28"/>
      <c r="G9" s="28">
        <v>200</v>
      </c>
      <c r="H9" s="28">
        <v>800</v>
      </c>
      <c r="I9" s="28">
        <v>200</v>
      </c>
      <c r="J9" s="28">
        <v>400</v>
      </c>
      <c r="K9" s="28">
        <v>600</v>
      </c>
      <c r="L9" s="28">
        <v>600</v>
      </c>
      <c r="M9" s="28">
        <v>800</v>
      </c>
      <c r="N9" s="28">
        <v>200</v>
      </c>
      <c r="O9" s="28">
        <v>400</v>
      </c>
      <c r="P9" s="28"/>
      <c r="Q9" s="28">
        <v>400</v>
      </c>
      <c r="R9" s="28">
        <v>600</v>
      </c>
      <c r="S9" s="28">
        <v>600</v>
      </c>
      <c r="T9" s="28">
        <v>200</v>
      </c>
      <c r="U9" s="28">
        <v>800</v>
      </c>
      <c r="V9" s="28">
        <v>800</v>
      </c>
      <c r="W9" s="28">
        <v>400</v>
      </c>
      <c r="X9" s="28">
        <v>200</v>
      </c>
      <c r="Y9" s="28">
        <v>800</v>
      </c>
      <c r="Z9" s="28"/>
      <c r="AA9" s="28">
        <v>800</v>
      </c>
      <c r="AB9" s="28">
        <v>1200</v>
      </c>
      <c r="AC9" s="28">
        <v>1200</v>
      </c>
      <c r="AD9" s="28">
        <v>1000</v>
      </c>
      <c r="AE9" s="28">
        <v>1200</v>
      </c>
      <c r="AF9" s="28">
        <v>1200</v>
      </c>
      <c r="AG9" s="28">
        <v>1200</v>
      </c>
      <c r="AH9" s="28">
        <v>800</v>
      </c>
      <c r="AI9" s="28"/>
      <c r="AJ9" s="28">
        <v>1000</v>
      </c>
      <c r="AK9" s="28">
        <v>1000</v>
      </c>
      <c r="AL9" s="28">
        <v>1200</v>
      </c>
      <c r="AM9" s="28">
        <v>1200</v>
      </c>
      <c r="AN9" s="28">
        <v>800</v>
      </c>
      <c r="AO9" s="28">
        <v>800</v>
      </c>
      <c r="AP9" s="28">
        <v>1200</v>
      </c>
      <c r="AQ9" s="28">
        <v>800</v>
      </c>
      <c r="AR9" s="28">
        <v>800</v>
      </c>
      <c r="AS9" s="28">
        <v>1200</v>
      </c>
      <c r="AT9" s="28">
        <v>1000</v>
      </c>
      <c r="AU9" s="28">
        <v>1200</v>
      </c>
      <c r="AV9" s="28"/>
      <c r="AW9" s="28">
        <v>1000</v>
      </c>
      <c r="AX9" s="28">
        <v>1200</v>
      </c>
      <c r="AY9" s="28">
        <v>800</v>
      </c>
      <c r="AZ9" s="28">
        <v>600</v>
      </c>
      <c r="BA9" s="28">
        <v>800</v>
      </c>
      <c r="BB9" s="28">
        <v>1200</v>
      </c>
      <c r="BC9" s="28">
        <v>800</v>
      </c>
      <c r="BD9" s="28">
        <v>600</v>
      </c>
      <c r="BE9" s="28"/>
      <c r="BF9" s="28">
        <v>800</v>
      </c>
      <c r="BG9" s="28">
        <v>1000</v>
      </c>
      <c r="BH9" s="28">
        <v>800</v>
      </c>
      <c r="BI9" s="28">
        <v>800</v>
      </c>
      <c r="BJ9" s="28">
        <v>1000</v>
      </c>
      <c r="BK9" s="28">
        <v>600</v>
      </c>
      <c r="BL9" s="28">
        <v>600</v>
      </c>
      <c r="BM9" s="28">
        <v>1000</v>
      </c>
      <c r="BN9" s="28">
        <v>1000</v>
      </c>
      <c r="BO9" s="28"/>
      <c r="BP9" s="28">
        <v>1000</v>
      </c>
      <c r="BQ9" s="28">
        <v>400</v>
      </c>
      <c r="BR9" s="28">
        <v>400</v>
      </c>
      <c r="BS9" s="28">
        <v>400</v>
      </c>
      <c r="BT9" s="28">
        <v>400</v>
      </c>
      <c r="BU9" s="28">
        <v>200</v>
      </c>
      <c r="BV9" s="28">
        <v>200</v>
      </c>
      <c r="BW9" s="28">
        <v>600</v>
      </c>
      <c r="BX9" s="28"/>
      <c r="BY9" s="28">
        <v>400</v>
      </c>
      <c r="BZ9" s="28">
        <v>400</v>
      </c>
      <c r="CA9" s="28">
        <v>600</v>
      </c>
      <c r="CB9" s="28">
        <v>400</v>
      </c>
      <c r="CC9" s="28">
        <v>400</v>
      </c>
      <c r="CD9" s="28">
        <v>400</v>
      </c>
      <c r="CE9" s="28">
        <v>600</v>
      </c>
      <c r="CF9" s="28">
        <v>200</v>
      </c>
      <c r="CG9" s="28">
        <v>600</v>
      </c>
      <c r="CH9" s="28"/>
      <c r="CI9" s="28">
        <v>600</v>
      </c>
      <c r="CJ9" s="28">
        <v>400</v>
      </c>
      <c r="CK9" s="28">
        <v>400</v>
      </c>
      <c r="CL9" s="28">
        <v>600</v>
      </c>
      <c r="CM9" s="28">
        <v>200</v>
      </c>
      <c r="CN9" s="28"/>
      <c r="CO9" s="28"/>
      <c r="CP9" s="28"/>
      <c r="CQ9" s="28"/>
      <c r="CR9" s="28"/>
      <c r="CS9" s="28"/>
      <c r="CT9" s="28"/>
      <c r="CU9" s="28"/>
      <c r="CV9" s="28"/>
      <c r="CW9" s="28"/>
    </row>
    <row r="10" spans="1:101" s="93" customFormat="1" x14ac:dyDescent="0.2">
      <c r="A10" s="116">
        <v>3</v>
      </c>
      <c r="B10" s="117" t="s">
        <v>118</v>
      </c>
      <c r="C10" s="116" t="s">
        <v>116</v>
      </c>
      <c r="D10" s="116" t="s">
        <v>119</v>
      </c>
      <c r="E10" s="24">
        <f t="shared" si="0"/>
        <v>57000</v>
      </c>
      <c r="F10" s="28">
        <v>6000</v>
      </c>
      <c r="G10" s="24"/>
      <c r="H10" s="24"/>
      <c r="I10" s="24"/>
      <c r="J10" s="24"/>
      <c r="K10" s="24"/>
      <c r="L10" s="24"/>
      <c r="M10" s="24"/>
      <c r="N10" s="24"/>
      <c r="O10" s="24"/>
      <c r="P10" s="28">
        <v>6000</v>
      </c>
      <c r="Q10" s="24"/>
      <c r="R10" s="24"/>
      <c r="S10" s="24"/>
      <c r="T10" s="24"/>
      <c r="U10" s="24"/>
      <c r="V10" s="24"/>
      <c r="W10" s="24"/>
      <c r="X10" s="24"/>
      <c r="Y10" s="24"/>
      <c r="Z10" s="28">
        <v>9000</v>
      </c>
      <c r="AA10" s="24"/>
      <c r="AB10" s="24"/>
      <c r="AC10" s="24"/>
      <c r="AD10" s="24"/>
      <c r="AE10" s="24"/>
      <c r="AF10" s="24"/>
      <c r="AG10" s="24"/>
      <c r="AH10" s="24"/>
      <c r="AI10" s="28">
        <v>9000</v>
      </c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8">
        <v>7500</v>
      </c>
      <c r="AW10" s="24"/>
      <c r="AX10" s="24"/>
      <c r="AY10" s="24"/>
      <c r="AZ10" s="24"/>
      <c r="BA10" s="24"/>
      <c r="BB10" s="24"/>
      <c r="BC10" s="24"/>
      <c r="BD10" s="24"/>
      <c r="BE10" s="28">
        <v>7500</v>
      </c>
      <c r="BF10" s="24"/>
      <c r="BG10" s="24"/>
      <c r="BH10" s="24"/>
      <c r="BI10" s="24"/>
      <c r="BJ10" s="24"/>
      <c r="BK10" s="24"/>
      <c r="BL10" s="24"/>
      <c r="BM10" s="24"/>
      <c r="BN10" s="24"/>
      <c r="BO10" s="28">
        <v>6000</v>
      </c>
      <c r="BP10" s="24"/>
      <c r="BQ10" s="24"/>
      <c r="BR10" s="24"/>
      <c r="BS10" s="24"/>
      <c r="BT10" s="24"/>
      <c r="BU10" s="24"/>
      <c r="BV10" s="24"/>
      <c r="BW10" s="24"/>
      <c r="BX10" s="28">
        <v>3000</v>
      </c>
      <c r="BY10" s="24"/>
      <c r="BZ10" s="24"/>
      <c r="CA10" s="24"/>
      <c r="CB10" s="24"/>
      <c r="CC10" s="28"/>
      <c r="CD10" s="24"/>
      <c r="CE10" s="24"/>
      <c r="CF10" s="28"/>
      <c r="CG10" s="28"/>
      <c r="CH10" s="28">
        <v>3000</v>
      </c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</row>
    <row r="11" spans="1:101" s="93" customFormat="1" x14ac:dyDescent="0.2">
      <c r="A11" s="116">
        <v>4</v>
      </c>
      <c r="B11" s="117" t="s">
        <v>120</v>
      </c>
      <c r="C11" s="116" t="s">
        <v>121</v>
      </c>
      <c r="D11" s="116" t="s">
        <v>122</v>
      </c>
      <c r="E11" s="24">
        <f t="shared" si="0"/>
        <v>648600</v>
      </c>
      <c r="F11" s="28">
        <v>14300</v>
      </c>
      <c r="G11" s="24"/>
      <c r="H11" s="24"/>
      <c r="I11" s="24"/>
      <c r="J11" s="24"/>
      <c r="K11" s="24"/>
      <c r="L11" s="24"/>
      <c r="M11" s="24"/>
      <c r="N11" s="24"/>
      <c r="O11" s="24"/>
      <c r="P11" s="28">
        <v>20800</v>
      </c>
      <c r="Q11" s="24"/>
      <c r="R11" s="24"/>
      <c r="S11" s="24"/>
      <c r="T11" s="24"/>
      <c r="U11" s="24"/>
      <c r="V11" s="24"/>
      <c r="W11" s="24"/>
      <c r="X11" s="24"/>
      <c r="Y11" s="24"/>
      <c r="Z11" s="28">
        <v>248600</v>
      </c>
      <c r="AA11" s="24"/>
      <c r="AB11" s="24"/>
      <c r="AC11" s="24"/>
      <c r="AD11" s="24"/>
      <c r="AE11" s="24"/>
      <c r="AF11" s="24"/>
      <c r="AG11" s="24"/>
      <c r="AH11" s="24"/>
      <c r="AI11" s="28">
        <v>206900</v>
      </c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8">
        <v>69300</v>
      </c>
      <c r="AW11" s="24"/>
      <c r="AX11" s="24"/>
      <c r="AY11" s="24"/>
      <c r="AZ11" s="24"/>
      <c r="BA11" s="24"/>
      <c r="BB11" s="24"/>
      <c r="BC11" s="24"/>
      <c r="BD11" s="24"/>
      <c r="BE11" s="28">
        <v>66300</v>
      </c>
      <c r="BF11" s="24"/>
      <c r="BG11" s="24"/>
      <c r="BH11" s="24"/>
      <c r="BI11" s="24"/>
      <c r="BJ11" s="24"/>
      <c r="BK11" s="24"/>
      <c r="BL11" s="24"/>
      <c r="BM11" s="24"/>
      <c r="BN11" s="24"/>
      <c r="BO11" s="28">
        <v>12400</v>
      </c>
      <c r="BP11" s="24"/>
      <c r="BQ11" s="24"/>
      <c r="BR11" s="24"/>
      <c r="BS11" s="24"/>
      <c r="BT11" s="24"/>
      <c r="BU11" s="24"/>
      <c r="BV11" s="24"/>
      <c r="BW11" s="24"/>
      <c r="BX11" s="28">
        <v>5700</v>
      </c>
      <c r="BY11" s="24"/>
      <c r="BZ11" s="24"/>
      <c r="CA11" s="24"/>
      <c r="CB11" s="24"/>
      <c r="CC11" s="28"/>
      <c r="CD11" s="24"/>
      <c r="CE11" s="24"/>
      <c r="CF11" s="28"/>
      <c r="CG11" s="28"/>
      <c r="CH11" s="28">
        <v>4300</v>
      </c>
      <c r="CI11" s="28"/>
      <c r="CJ11" s="28"/>
      <c r="CK11" s="28"/>
      <c r="CL11" s="28"/>
      <c r="CM11" s="28"/>
      <c r="CN11" s="28"/>
      <c r="CO11" s="28"/>
      <c r="CP11" s="28"/>
      <c r="CQ11" s="28"/>
      <c r="CR11" s="28"/>
      <c r="CS11" s="28"/>
      <c r="CT11" s="28"/>
      <c r="CU11" s="28"/>
      <c r="CV11" s="28"/>
      <c r="CW11" s="28"/>
    </row>
    <row r="12" spans="1:101" s="92" customFormat="1" x14ac:dyDescent="0.2">
      <c r="A12" s="25" t="s">
        <v>123</v>
      </c>
      <c r="B12" s="26"/>
      <c r="C12" s="27"/>
      <c r="D12" s="21">
        <f>SUM(E13:E23)</f>
        <v>1519600</v>
      </c>
      <c r="E12" s="24">
        <f t="shared" si="0"/>
        <v>0</v>
      </c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</row>
    <row r="13" spans="1:101" s="93" customFormat="1" x14ac:dyDescent="0.2">
      <c r="A13" s="116">
        <v>1</v>
      </c>
      <c r="B13" s="117" t="s">
        <v>115</v>
      </c>
      <c r="C13" s="116" t="s">
        <v>116</v>
      </c>
      <c r="D13" s="116" t="s">
        <v>124</v>
      </c>
      <c r="E13" s="24">
        <f t="shared" si="0"/>
        <v>40000</v>
      </c>
      <c r="F13" s="28"/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8">
        <v>0</v>
      </c>
      <c r="O13" s="28">
        <v>0</v>
      </c>
      <c r="P13" s="28">
        <v>0</v>
      </c>
      <c r="Q13" s="28">
        <v>0</v>
      </c>
      <c r="R13" s="28">
        <v>0</v>
      </c>
      <c r="S13" s="28">
        <v>0</v>
      </c>
      <c r="T13" s="28">
        <v>0</v>
      </c>
      <c r="U13" s="28">
        <v>0</v>
      </c>
      <c r="V13" s="28">
        <v>0</v>
      </c>
      <c r="W13" s="28">
        <v>0</v>
      </c>
      <c r="X13" s="28">
        <v>0</v>
      </c>
      <c r="Y13" s="28">
        <v>0</v>
      </c>
      <c r="Z13" s="28">
        <v>0</v>
      </c>
      <c r="AA13" s="28">
        <v>0</v>
      </c>
      <c r="AB13" s="28">
        <v>0</v>
      </c>
      <c r="AC13" s="28">
        <v>0</v>
      </c>
      <c r="AD13" s="28">
        <v>0</v>
      </c>
      <c r="AE13" s="28">
        <v>0</v>
      </c>
      <c r="AF13" s="28">
        <v>0</v>
      </c>
      <c r="AG13" s="28">
        <v>0</v>
      </c>
      <c r="AH13" s="28">
        <v>0</v>
      </c>
      <c r="AI13" s="28">
        <v>0</v>
      </c>
      <c r="AJ13" s="28">
        <v>0</v>
      </c>
      <c r="AK13" s="28">
        <v>0</v>
      </c>
      <c r="AL13" s="28">
        <v>0</v>
      </c>
      <c r="AM13" s="28">
        <v>0</v>
      </c>
      <c r="AN13" s="28">
        <v>0</v>
      </c>
      <c r="AO13" s="28">
        <v>0</v>
      </c>
      <c r="AP13" s="28">
        <v>0</v>
      </c>
      <c r="AQ13" s="28">
        <v>0</v>
      </c>
      <c r="AR13" s="28">
        <v>0</v>
      </c>
      <c r="AS13" s="28">
        <v>0</v>
      </c>
      <c r="AT13" s="28">
        <v>0</v>
      </c>
      <c r="AU13" s="28">
        <v>0</v>
      </c>
      <c r="AV13" s="28">
        <v>0</v>
      </c>
      <c r="AW13" s="28">
        <v>0</v>
      </c>
      <c r="AX13" s="28">
        <v>2000</v>
      </c>
      <c r="AY13" s="28">
        <v>1000</v>
      </c>
      <c r="AZ13" s="28">
        <v>0</v>
      </c>
      <c r="BA13" s="28">
        <v>0</v>
      </c>
      <c r="BB13" s="28">
        <v>1000</v>
      </c>
      <c r="BC13" s="28">
        <v>2000</v>
      </c>
      <c r="BD13" s="28">
        <v>0</v>
      </c>
      <c r="BE13" s="28">
        <v>0</v>
      </c>
      <c r="BF13" s="28">
        <v>0</v>
      </c>
      <c r="BG13" s="28">
        <v>10000</v>
      </c>
      <c r="BH13" s="28">
        <v>0</v>
      </c>
      <c r="BI13" s="28">
        <v>0</v>
      </c>
      <c r="BJ13" s="28">
        <v>6000</v>
      </c>
      <c r="BK13" s="28">
        <v>17000</v>
      </c>
      <c r="BL13" s="28">
        <v>0</v>
      </c>
      <c r="BM13" s="28">
        <v>1000</v>
      </c>
      <c r="BN13" s="28">
        <v>0</v>
      </c>
      <c r="BO13" s="28">
        <v>0</v>
      </c>
      <c r="BP13" s="28">
        <v>0</v>
      </c>
      <c r="BQ13" s="28">
        <v>0</v>
      </c>
      <c r="BR13" s="28">
        <v>0</v>
      </c>
      <c r="BS13" s="28">
        <v>0</v>
      </c>
      <c r="BT13" s="28">
        <v>0</v>
      </c>
      <c r="BU13" s="28">
        <v>0</v>
      </c>
      <c r="BV13" s="28">
        <v>0</v>
      </c>
      <c r="BW13" s="28">
        <v>0</v>
      </c>
      <c r="BX13" s="28">
        <v>0</v>
      </c>
      <c r="BY13" s="28">
        <v>0</v>
      </c>
      <c r="BZ13" s="28">
        <v>0</v>
      </c>
      <c r="CA13" s="28">
        <v>0</v>
      </c>
      <c r="CB13" s="28">
        <v>0</v>
      </c>
      <c r="CC13" s="28">
        <v>0</v>
      </c>
      <c r="CD13" s="28">
        <v>0</v>
      </c>
      <c r="CE13" s="28">
        <v>0</v>
      </c>
      <c r="CF13" s="28">
        <v>0</v>
      </c>
      <c r="CG13" s="28">
        <v>0</v>
      </c>
      <c r="CH13" s="28">
        <v>0</v>
      </c>
      <c r="CI13" s="28">
        <v>0</v>
      </c>
      <c r="CJ13" s="28">
        <v>0</v>
      </c>
      <c r="CK13" s="28">
        <v>0</v>
      </c>
      <c r="CL13" s="28">
        <v>0</v>
      </c>
      <c r="CM13" s="28">
        <v>0</v>
      </c>
      <c r="CN13" s="28"/>
      <c r="CO13" s="28"/>
      <c r="CP13" s="28"/>
      <c r="CQ13" s="28"/>
      <c r="CR13" s="28"/>
      <c r="CS13" s="28"/>
      <c r="CT13" s="28"/>
      <c r="CU13" s="28"/>
      <c r="CV13" s="28"/>
      <c r="CW13" s="28"/>
    </row>
    <row r="14" spans="1:101" s="93" customFormat="1" x14ac:dyDescent="0.2">
      <c r="A14" s="116"/>
      <c r="B14" s="117"/>
      <c r="C14" s="116" t="s">
        <v>116</v>
      </c>
      <c r="D14" s="116" t="s">
        <v>125</v>
      </c>
      <c r="E14" s="24">
        <f t="shared" si="0"/>
        <v>43200</v>
      </c>
      <c r="F14" s="28"/>
      <c r="G14" s="28">
        <v>100</v>
      </c>
      <c r="H14" s="28">
        <v>700</v>
      </c>
      <c r="I14" s="28">
        <v>100</v>
      </c>
      <c r="J14" s="28">
        <v>100</v>
      </c>
      <c r="K14" s="28">
        <v>100</v>
      </c>
      <c r="L14" s="28">
        <v>600</v>
      </c>
      <c r="M14" s="28">
        <v>600</v>
      </c>
      <c r="N14" s="28">
        <v>100</v>
      </c>
      <c r="O14" s="28">
        <v>100</v>
      </c>
      <c r="P14" s="28">
        <v>0</v>
      </c>
      <c r="Q14" s="28">
        <v>0</v>
      </c>
      <c r="R14" s="28">
        <v>100</v>
      </c>
      <c r="S14" s="28">
        <v>100</v>
      </c>
      <c r="T14" s="28">
        <v>0</v>
      </c>
      <c r="U14" s="28">
        <v>100</v>
      </c>
      <c r="V14" s="28">
        <v>100</v>
      </c>
      <c r="W14" s="28">
        <v>100</v>
      </c>
      <c r="X14" s="28">
        <v>0</v>
      </c>
      <c r="Y14" s="28">
        <v>300</v>
      </c>
      <c r="Z14" s="28">
        <v>0</v>
      </c>
      <c r="AA14" s="28">
        <v>300</v>
      </c>
      <c r="AB14" s="28">
        <v>1400</v>
      </c>
      <c r="AC14" s="28">
        <v>1700</v>
      </c>
      <c r="AD14" s="28">
        <v>400</v>
      </c>
      <c r="AE14" s="28">
        <v>1200</v>
      </c>
      <c r="AF14" s="28">
        <v>1600</v>
      </c>
      <c r="AG14" s="28">
        <v>1100</v>
      </c>
      <c r="AH14" s="28">
        <v>300</v>
      </c>
      <c r="AI14" s="28">
        <v>0</v>
      </c>
      <c r="AJ14" s="28">
        <v>300</v>
      </c>
      <c r="AK14" s="28">
        <v>600</v>
      </c>
      <c r="AL14" s="28">
        <v>800</v>
      </c>
      <c r="AM14" s="28">
        <v>900</v>
      </c>
      <c r="AN14" s="28">
        <v>500</v>
      </c>
      <c r="AO14" s="28">
        <v>300</v>
      </c>
      <c r="AP14" s="28">
        <v>800</v>
      </c>
      <c r="AQ14" s="28">
        <v>200</v>
      </c>
      <c r="AR14" s="28">
        <v>200</v>
      </c>
      <c r="AS14" s="28">
        <v>600</v>
      </c>
      <c r="AT14" s="28">
        <v>100</v>
      </c>
      <c r="AU14" s="28">
        <v>900</v>
      </c>
      <c r="AV14" s="28">
        <v>0</v>
      </c>
      <c r="AW14" s="28">
        <v>200</v>
      </c>
      <c r="AX14" s="28">
        <v>400</v>
      </c>
      <c r="AY14" s="28">
        <v>100</v>
      </c>
      <c r="AZ14" s="28">
        <v>100</v>
      </c>
      <c r="BA14" s="28">
        <v>200</v>
      </c>
      <c r="BB14" s="28">
        <v>200</v>
      </c>
      <c r="BC14" s="28">
        <v>700</v>
      </c>
      <c r="BD14" s="28">
        <v>100</v>
      </c>
      <c r="BE14" s="28">
        <v>0</v>
      </c>
      <c r="BF14" s="28">
        <v>200</v>
      </c>
      <c r="BG14" s="28">
        <v>2100</v>
      </c>
      <c r="BH14" s="28">
        <v>300</v>
      </c>
      <c r="BI14" s="28">
        <v>100</v>
      </c>
      <c r="BJ14" s="28">
        <v>400</v>
      </c>
      <c r="BK14" s="28">
        <v>300</v>
      </c>
      <c r="BL14" s="28">
        <v>300</v>
      </c>
      <c r="BM14" s="28">
        <v>100</v>
      </c>
      <c r="BN14" s="28">
        <v>100</v>
      </c>
      <c r="BO14" s="28">
        <v>0</v>
      </c>
      <c r="BP14" s="28">
        <v>2400</v>
      </c>
      <c r="BQ14" s="28">
        <v>200</v>
      </c>
      <c r="BR14" s="28">
        <v>2300</v>
      </c>
      <c r="BS14" s="28">
        <v>1000</v>
      </c>
      <c r="BT14" s="28">
        <v>1000</v>
      </c>
      <c r="BU14" s="28">
        <v>0</v>
      </c>
      <c r="BV14" s="28">
        <v>0</v>
      </c>
      <c r="BW14" s="28">
        <v>1800</v>
      </c>
      <c r="BX14" s="28">
        <v>0</v>
      </c>
      <c r="BY14" s="28">
        <v>2200</v>
      </c>
      <c r="BZ14" s="28">
        <v>200</v>
      </c>
      <c r="CA14" s="28">
        <v>1700</v>
      </c>
      <c r="CB14" s="28">
        <v>100</v>
      </c>
      <c r="CC14" s="28">
        <v>100</v>
      </c>
      <c r="CD14" s="28">
        <v>100</v>
      </c>
      <c r="CE14" s="28">
        <v>900</v>
      </c>
      <c r="CF14" s="28">
        <v>200</v>
      </c>
      <c r="CG14" s="28">
        <v>600</v>
      </c>
      <c r="CH14" s="28">
        <v>0</v>
      </c>
      <c r="CI14" s="28">
        <v>1000</v>
      </c>
      <c r="CJ14" s="28">
        <v>700</v>
      </c>
      <c r="CK14" s="28">
        <v>2400</v>
      </c>
      <c r="CL14" s="28">
        <v>700</v>
      </c>
      <c r="CM14" s="28">
        <v>200</v>
      </c>
      <c r="CN14" s="28"/>
      <c r="CO14" s="28"/>
      <c r="CP14" s="28"/>
      <c r="CQ14" s="28"/>
      <c r="CR14" s="28"/>
      <c r="CS14" s="28"/>
      <c r="CT14" s="28"/>
      <c r="CU14" s="28"/>
      <c r="CV14" s="28"/>
      <c r="CW14" s="28"/>
    </row>
    <row r="15" spans="1:101" s="93" customFormat="1" x14ac:dyDescent="0.2">
      <c r="A15" s="116">
        <v>2</v>
      </c>
      <c r="B15" s="117" t="s">
        <v>118</v>
      </c>
      <c r="C15" s="116" t="s">
        <v>116</v>
      </c>
      <c r="D15" s="116" t="s">
        <v>126</v>
      </c>
      <c r="E15" s="24">
        <f t="shared" si="0"/>
        <v>18000</v>
      </c>
      <c r="F15" s="28">
        <v>2000</v>
      </c>
      <c r="G15" s="24"/>
      <c r="H15" s="24"/>
      <c r="I15" s="24"/>
      <c r="J15" s="24"/>
      <c r="K15" s="24"/>
      <c r="L15" s="24"/>
      <c r="M15" s="24"/>
      <c r="N15" s="24"/>
      <c r="O15" s="24"/>
      <c r="P15" s="28">
        <v>2000</v>
      </c>
      <c r="Q15" s="24"/>
      <c r="R15" s="24"/>
      <c r="S15" s="24"/>
      <c r="T15" s="24"/>
      <c r="U15" s="24"/>
      <c r="V15" s="24"/>
      <c r="W15" s="24"/>
      <c r="X15" s="24"/>
      <c r="Y15" s="24"/>
      <c r="Z15" s="28">
        <v>2000</v>
      </c>
      <c r="AA15" s="24"/>
      <c r="AB15" s="24"/>
      <c r="AC15" s="24"/>
      <c r="AD15" s="24"/>
      <c r="AE15" s="24"/>
      <c r="AF15" s="24"/>
      <c r="AG15" s="24"/>
      <c r="AH15" s="24"/>
      <c r="AI15" s="28">
        <v>2000</v>
      </c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8">
        <v>2000</v>
      </c>
      <c r="AW15" s="24"/>
      <c r="AX15" s="24"/>
      <c r="AY15" s="24"/>
      <c r="AZ15" s="24"/>
      <c r="BA15" s="24"/>
      <c r="BB15" s="24"/>
      <c r="BC15" s="24"/>
      <c r="BD15" s="24"/>
      <c r="BE15" s="28">
        <v>2000</v>
      </c>
      <c r="BF15" s="24"/>
      <c r="BG15" s="24"/>
      <c r="BH15" s="24"/>
      <c r="BI15" s="24"/>
      <c r="BJ15" s="24"/>
      <c r="BK15" s="24"/>
      <c r="BL15" s="24"/>
      <c r="BM15" s="24"/>
      <c r="BN15" s="24"/>
      <c r="BO15" s="28">
        <v>2000</v>
      </c>
      <c r="BP15" s="24"/>
      <c r="BQ15" s="24"/>
      <c r="BR15" s="24"/>
      <c r="BS15" s="24"/>
      <c r="BT15" s="24"/>
      <c r="BU15" s="24"/>
      <c r="BV15" s="24"/>
      <c r="BW15" s="24"/>
      <c r="BX15" s="28">
        <v>2000</v>
      </c>
      <c r="BY15" s="24"/>
      <c r="BZ15" s="24"/>
      <c r="CA15" s="24"/>
      <c r="CB15" s="24"/>
      <c r="CC15" s="28"/>
      <c r="CD15" s="24"/>
      <c r="CE15" s="24"/>
      <c r="CF15" s="28"/>
      <c r="CG15" s="28"/>
      <c r="CH15" s="28">
        <v>2000</v>
      </c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</row>
    <row r="16" spans="1:101" s="93" customFormat="1" x14ac:dyDescent="0.2">
      <c r="A16" s="116">
        <v>3</v>
      </c>
      <c r="B16" s="117" t="s">
        <v>127</v>
      </c>
      <c r="C16" s="116" t="s">
        <v>0</v>
      </c>
      <c r="D16" s="116" t="s">
        <v>128</v>
      </c>
      <c r="E16" s="24">
        <f t="shared" si="0"/>
        <v>309000</v>
      </c>
      <c r="F16" s="28"/>
      <c r="G16" s="24"/>
      <c r="H16" s="24"/>
      <c r="I16" s="24"/>
      <c r="J16" s="24"/>
      <c r="K16" s="24"/>
      <c r="L16" s="24"/>
      <c r="M16" s="24"/>
      <c r="N16" s="24"/>
      <c r="O16" s="24"/>
      <c r="P16" s="28"/>
      <c r="Q16" s="24"/>
      <c r="R16" s="24"/>
      <c r="S16" s="24"/>
      <c r="T16" s="24"/>
      <c r="U16" s="24"/>
      <c r="V16" s="24"/>
      <c r="W16" s="24"/>
      <c r="X16" s="24"/>
      <c r="Y16" s="24"/>
      <c r="Z16" s="28"/>
      <c r="AA16" s="24"/>
      <c r="AB16" s="24"/>
      <c r="AC16" s="24"/>
      <c r="AD16" s="24"/>
      <c r="AE16" s="24"/>
      <c r="AF16" s="24"/>
      <c r="AG16" s="24"/>
      <c r="AH16" s="24"/>
      <c r="AI16" s="28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8"/>
      <c r="AW16" s="24"/>
      <c r="AX16" s="24"/>
      <c r="AY16" s="24"/>
      <c r="AZ16" s="24"/>
      <c r="BA16" s="24"/>
      <c r="BB16" s="24"/>
      <c r="BC16" s="24"/>
      <c r="BD16" s="24"/>
      <c r="BE16" s="28"/>
      <c r="BF16" s="24"/>
      <c r="BG16" s="24"/>
      <c r="BH16" s="24"/>
      <c r="BI16" s="24"/>
      <c r="BJ16" s="24"/>
      <c r="BK16" s="24"/>
      <c r="BL16" s="24"/>
      <c r="BM16" s="24"/>
      <c r="BN16" s="24"/>
      <c r="BO16" s="28"/>
      <c r="BP16" s="24"/>
      <c r="BQ16" s="24"/>
      <c r="BR16" s="24"/>
      <c r="BS16" s="24"/>
      <c r="BT16" s="24"/>
      <c r="BU16" s="24"/>
      <c r="BV16" s="24"/>
      <c r="BW16" s="24"/>
      <c r="BX16" s="28"/>
      <c r="BY16" s="24"/>
      <c r="BZ16" s="24"/>
      <c r="CA16" s="24"/>
      <c r="CB16" s="24"/>
      <c r="CC16" s="28"/>
      <c r="CD16" s="24"/>
      <c r="CE16" s="24"/>
      <c r="CF16" s="28"/>
      <c r="CG16" s="28"/>
      <c r="CH16" s="28"/>
      <c r="CI16" s="28"/>
      <c r="CJ16" s="28"/>
      <c r="CK16" s="28"/>
      <c r="CL16" s="28"/>
      <c r="CM16" s="28"/>
      <c r="CN16" s="28">
        <f>1545*200</f>
        <v>309000</v>
      </c>
      <c r="CO16" s="28"/>
      <c r="CP16" s="28"/>
      <c r="CQ16" s="28"/>
      <c r="CR16" s="28"/>
      <c r="CS16" s="28"/>
      <c r="CT16" s="28"/>
      <c r="CU16" s="28"/>
      <c r="CV16" s="28"/>
      <c r="CW16" s="28"/>
    </row>
    <row r="17" spans="1:101" s="93" customFormat="1" x14ac:dyDescent="0.2">
      <c r="A17" s="116">
        <v>4</v>
      </c>
      <c r="B17" s="117" t="s">
        <v>129</v>
      </c>
      <c r="C17" s="116" t="s">
        <v>0</v>
      </c>
      <c r="D17" s="116" t="s">
        <v>130</v>
      </c>
      <c r="E17" s="24">
        <f t="shared" si="0"/>
        <v>100500</v>
      </c>
      <c r="F17" s="28"/>
      <c r="G17" s="24"/>
      <c r="H17" s="24"/>
      <c r="I17" s="24"/>
      <c r="J17" s="24"/>
      <c r="K17" s="24"/>
      <c r="L17" s="24"/>
      <c r="M17" s="24"/>
      <c r="N17" s="24"/>
      <c r="O17" s="24"/>
      <c r="P17" s="28"/>
      <c r="Q17" s="24"/>
      <c r="R17" s="24"/>
      <c r="S17" s="24"/>
      <c r="T17" s="24"/>
      <c r="U17" s="24"/>
      <c r="V17" s="24"/>
      <c r="W17" s="24"/>
      <c r="X17" s="24"/>
      <c r="Y17" s="24"/>
      <c r="Z17" s="28"/>
      <c r="AA17" s="24"/>
      <c r="AB17" s="24"/>
      <c r="AC17" s="24"/>
      <c r="AD17" s="24"/>
      <c r="AE17" s="24"/>
      <c r="AF17" s="24"/>
      <c r="AG17" s="24"/>
      <c r="AH17" s="24"/>
      <c r="AI17" s="28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8"/>
      <c r="AW17" s="24"/>
      <c r="AX17" s="24"/>
      <c r="AY17" s="24"/>
      <c r="AZ17" s="24"/>
      <c r="BA17" s="24"/>
      <c r="BB17" s="24"/>
      <c r="BC17" s="24"/>
      <c r="BD17" s="24"/>
      <c r="BE17" s="28"/>
      <c r="BF17" s="24"/>
      <c r="BG17" s="24"/>
      <c r="BH17" s="24"/>
      <c r="BI17" s="24"/>
      <c r="BJ17" s="24"/>
      <c r="BK17" s="24"/>
      <c r="BL17" s="24"/>
      <c r="BM17" s="24"/>
      <c r="BN17" s="24"/>
      <c r="BO17" s="28"/>
      <c r="BP17" s="24"/>
      <c r="BQ17" s="24"/>
      <c r="BR17" s="24"/>
      <c r="BS17" s="24"/>
      <c r="BT17" s="24"/>
      <c r="BU17" s="24"/>
      <c r="BV17" s="24"/>
      <c r="BW17" s="24"/>
      <c r="BX17" s="28"/>
      <c r="BY17" s="24"/>
      <c r="BZ17" s="24"/>
      <c r="CA17" s="24"/>
      <c r="CB17" s="24"/>
      <c r="CC17" s="28"/>
      <c r="CD17" s="24"/>
      <c r="CE17" s="24"/>
      <c r="CF17" s="28"/>
      <c r="CG17" s="28"/>
      <c r="CH17" s="28"/>
      <c r="CI17" s="28"/>
      <c r="CJ17" s="28"/>
      <c r="CK17" s="28"/>
      <c r="CL17" s="28"/>
      <c r="CM17" s="28"/>
      <c r="CN17" s="28">
        <f>569*10+10</f>
        <v>5700</v>
      </c>
      <c r="CO17" s="28"/>
      <c r="CP17" s="28">
        <f>114*10+60</f>
        <v>1200</v>
      </c>
      <c r="CQ17" s="28">
        <f>2243*10+70</f>
        <v>22500</v>
      </c>
      <c r="CR17" s="28">
        <f>1685*10+50</f>
        <v>16900</v>
      </c>
      <c r="CS17" s="28">
        <f>514*10+60</f>
        <v>5200</v>
      </c>
      <c r="CT17" s="28">
        <f>971*10+90</f>
        <v>9800</v>
      </c>
      <c r="CU17" s="28">
        <f>2283*10+70</f>
        <v>22900</v>
      </c>
      <c r="CV17" s="28">
        <f>818*10+20</f>
        <v>8200</v>
      </c>
      <c r="CW17" s="28">
        <f>803*10+70</f>
        <v>8100</v>
      </c>
    </row>
    <row r="18" spans="1:101" s="93" customFormat="1" x14ac:dyDescent="0.2">
      <c r="A18" s="116">
        <v>5</v>
      </c>
      <c r="B18" s="120" t="s">
        <v>131</v>
      </c>
      <c r="C18" s="116" t="s">
        <v>0</v>
      </c>
      <c r="D18" s="116" t="s">
        <v>132</v>
      </c>
      <c r="E18" s="24">
        <f t="shared" si="0"/>
        <v>500000</v>
      </c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>
        <f>1000*500</f>
        <v>500000</v>
      </c>
      <c r="CO18" s="28"/>
      <c r="CP18" s="28"/>
      <c r="CQ18" s="28"/>
      <c r="CR18" s="28"/>
      <c r="CS18" s="28"/>
      <c r="CT18" s="28"/>
      <c r="CU18" s="28"/>
      <c r="CV18" s="28"/>
      <c r="CW18" s="28"/>
    </row>
    <row r="19" spans="1:101" s="93" customFormat="1" x14ac:dyDescent="0.2">
      <c r="A19" s="116">
        <v>6</v>
      </c>
      <c r="B19" s="120" t="s">
        <v>133</v>
      </c>
      <c r="C19" s="116" t="s">
        <v>0</v>
      </c>
      <c r="D19" s="116" t="s">
        <v>134</v>
      </c>
      <c r="E19" s="24">
        <f t="shared" si="0"/>
        <v>125000</v>
      </c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>
        <f>250*500</f>
        <v>125000</v>
      </c>
      <c r="CO19" s="28"/>
      <c r="CP19" s="28"/>
      <c r="CQ19" s="28"/>
      <c r="CR19" s="28"/>
      <c r="CS19" s="28"/>
      <c r="CT19" s="28"/>
      <c r="CU19" s="28"/>
      <c r="CV19" s="28"/>
      <c r="CW19" s="28"/>
    </row>
    <row r="20" spans="1:101" s="93" customFormat="1" x14ac:dyDescent="0.2">
      <c r="A20" s="116">
        <v>7</v>
      </c>
      <c r="B20" s="120" t="s">
        <v>135</v>
      </c>
      <c r="C20" s="116" t="s">
        <v>0</v>
      </c>
      <c r="D20" s="116" t="s">
        <v>134</v>
      </c>
      <c r="E20" s="24">
        <f t="shared" si="0"/>
        <v>125000</v>
      </c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  <c r="CB20" s="28"/>
      <c r="CC20" s="28"/>
      <c r="CD20" s="28"/>
      <c r="CE20" s="28"/>
      <c r="CF20" s="28"/>
      <c r="CG20" s="28"/>
      <c r="CH20" s="28"/>
      <c r="CI20" s="28"/>
      <c r="CJ20" s="28"/>
      <c r="CK20" s="28"/>
      <c r="CL20" s="28"/>
      <c r="CM20" s="28"/>
      <c r="CN20" s="28">
        <f>14*500</f>
        <v>7000</v>
      </c>
      <c r="CO20" s="28"/>
      <c r="CP20" s="28">
        <f>4*500</f>
        <v>2000</v>
      </c>
      <c r="CQ20" s="28">
        <f>30*500</f>
        <v>15000</v>
      </c>
      <c r="CR20" s="28">
        <f>39*500</f>
        <v>19500</v>
      </c>
      <c r="CS20" s="28">
        <f>7*500</f>
        <v>3500</v>
      </c>
      <c r="CT20" s="28">
        <f>52*500</f>
        <v>26000</v>
      </c>
      <c r="CU20" s="28">
        <f>72*500</f>
        <v>36000</v>
      </c>
      <c r="CV20" s="28">
        <f>15*500</f>
        <v>7500</v>
      </c>
      <c r="CW20" s="28">
        <f>17*500</f>
        <v>8500</v>
      </c>
    </row>
    <row r="21" spans="1:101" s="93" customFormat="1" x14ac:dyDescent="0.2">
      <c r="A21" s="116">
        <v>8</v>
      </c>
      <c r="B21" s="117" t="s">
        <v>136</v>
      </c>
      <c r="C21" s="116" t="s">
        <v>0</v>
      </c>
      <c r="D21" s="116" t="s">
        <v>137</v>
      </c>
      <c r="E21" s="24">
        <f t="shared" si="0"/>
        <v>75000</v>
      </c>
      <c r="F21" s="28"/>
      <c r="G21" s="28"/>
      <c r="H21" s="28">
        <f>SUM(H16:H20)</f>
        <v>0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  <c r="BB21" s="28"/>
      <c r="BC21" s="28"/>
      <c r="BD21" s="28"/>
      <c r="BE21" s="28"/>
      <c r="BF21" s="28"/>
      <c r="BG21" s="28"/>
      <c r="BH21" s="28"/>
      <c r="BI21" s="28"/>
      <c r="BJ21" s="28"/>
      <c r="BK21" s="28"/>
      <c r="BL21" s="28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  <c r="CB21" s="28"/>
      <c r="CC21" s="28"/>
      <c r="CD21" s="28"/>
      <c r="CE21" s="28"/>
      <c r="CF21" s="28"/>
      <c r="CG21" s="28"/>
      <c r="CH21" s="28"/>
      <c r="CI21" s="28"/>
      <c r="CJ21" s="28"/>
      <c r="CK21" s="28"/>
      <c r="CL21" s="28"/>
      <c r="CM21" s="28"/>
      <c r="CN21" s="24">
        <f>500*150</f>
        <v>75000</v>
      </c>
      <c r="CO21" s="24"/>
      <c r="CP21" s="24"/>
      <c r="CQ21" s="24"/>
      <c r="CR21" s="24"/>
      <c r="CS21" s="24"/>
      <c r="CT21" s="24"/>
      <c r="CU21" s="24"/>
      <c r="CV21" s="24"/>
      <c r="CW21" s="24"/>
    </row>
    <row r="22" spans="1:101" s="93" customFormat="1" x14ac:dyDescent="0.2">
      <c r="A22" s="116">
        <v>9</v>
      </c>
      <c r="B22" s="117" t="s">
        <v>120</v>
      </c>
      <c r="C22" s="116" t="s">
        <v>121</v>
      </c>
      <c r="D22" s="116" t="s">
        <v>122</v>
      </c>
      <c r="E22" s="24">
        <f t="shared" si="0"/>
        <v>4000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>
        <v>600</v>
      </c>
      <c r="AW22" s="28"/>
      <c r="AX22" s="28"/>
      <c r="AY22" s="28"/>
      <c r="AZ22" s="28"/>
      <c r="BA22" s="28"/>
      <c r="BB22" s="28"/>
      <c r="BC22" s="28"/>
      <c r="BD22" s="28"/>
      <c r="BE22" s="28">
        <v>3400</v>
      </c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</row>
    <row r="23" spans="1:101" s="93" customFormat="1" x14ac:dyDescent="0.2">
      <c r="A23" s="116">
        <v>10</v>
      </c>
      <c r="B23" s="120" t="s">
        <v>138</v>
      </c>
      <c r="C23" s="116" t="s">
        <v>139</v>
      </c>
      <c r="D23" s="116" t="s">
        <v>153</v>
      </c>
      <c r="E23" s="24">
        <f t="shared" si="0"/>
        <v>179900</v>
      </c>
      <c r="F23" s="28">
        <v>9100</v>
      </c>
      <c r="G23" s="28"/>
      <c r="H23" s="28"/>
      <c r="I23" s="28"/>
      <c r="J23" s="28"/>
      <c r="K23" s="28"/>
      <c r="L23" s="28"/>
      <c r="M23" s="28"/>
      <c r="N23" s="28"/>
      <c r="O23" s="28"/>
      <c r="P23" s="28">
        <v>1800</v>
      </c>
      <c r="Q23" s="28"/>
      <c r="R23" s="28"/>
      <c r="S23" s="28"/>
      <c r="T23" s="28"/>
      <c r="U23" s="28"/>
      <c r="V23" s="28"/>
      <c r="W23" s="28"/>
      <c r="X23" s="28"/>
      <c r="Y23" s="28"/>
      <c r="Z23" s="28">
        <v>34600</v>
      </c>
      <c r="AA23" s="28"/>
      <c r="AB23" s="28"/>
      <c r="AC23" s="28"/>
      <c r="AD23" s="28"/>
      <c r="AE23" s="28"/>
      <c r="AF23" s="28"/>
      <c r="AG23" s="28"/>
      <c r="AH23" s="28"/>
      <c r="AI23" s="28">
        <v>25800</v>
      </c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>
        <v>7800</v>
      </c>
      <c r="AW23" s="28"/>
      <c r="AX23" s="28"/>
      <c r="AY23" s="28"/>
      <c r="AZ23" s="28"/>
      <c r="BA23" s="28"/>
      <c r="BB23" s="28"/>
      <c r="BC23" s="28"/>
      <c r="BD23" s="28"/>
      <c r="BE23" s="28">
        <v>15900</v>
      </c>
      <c r="BF23" s="28"/>
      <c r="BG23" s="28"/>
      <c r="BH23" s="28"/>
      <c r="BI23" s="28"/>
      <c r="BJ23" s="28"/>
      <c r="BK23" s="28"/>
      <c r="BL23" s="28"/>
      <c r="BM23" s="28"/>
      <c r="BN23" s="28"/>
      <c r="BO23" s="28">
        <v>38000</v>
      </c>
      <c r="BP23" s="28"/>
      <c r="BQ23" s="28"/>
      <c r="BR23" s="28"/>
      <c r="BS23" s="28"/>
      <c r="BT23" s="28"/>
      <c r="BU23" s="28"/>
      <c r="BV23" s="28"/>
      <c r="BW23" s="28"/>
      <c r="BX23" s="28">
        <v>25500</v>
      </c>
      <c r="BY23" s="28"/>
      <c r="BZ23" s="28"/>
      <c r="CA23" s="28"/>
      <c r="CB23" s="28"/>
      <c r="CC23" s="28"/>
      <c r="CD23" s="28"/>
      <c r="CE23" s="28"/>
      <c r="CF23" s="28"/>
      <c r="CG23" s="28"/>
      <c r="CH23" s="28">
        <v>21400</v>
      </c>
      <c r="CI23" s="28"/>
      <c r="CJ23" s="28"/>
      <c r="CK23" s="28"/>
      <c r="CL23" s="28"/>
      <c r="CM23" s="28"/>
      <c r="CN23" s="28"/>
      <c r="CO23" s="28"/>
      <c r="CP23" s="28"/>
      <c r="CQ23" s="28"/>
      <c r="CR23" s="28"/>
      <c r="CS23" s="28"/>
      <c r="CT23" s="28"/>
      <c r="CU23" s="28"/>
      <c r="CV23" s="28"/>
      <c r="CW23" s="28"/>
    </row>
    <row r="24" spans="1:101" s="92" customFormat="1" x14ac:dyDescent="0.2">
      <c r="A24" s="25" t="s">
        <v>140</v>
      </c>
      <c r="B24" s="26"/>
      <c r="C24" s="27"/>
      <c r="D24" s="21">
        <f>SUM(E25:E33)</f>
        <v>1394300</v>
      </c>
      <c r="E24" s="24">
        <f t="shared" si="0"/>
        <v>0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</row>
    <row r="25" spans="1:101" s="93" customFormat="1" x14ac:dyDescent="0.2">
      <c r="A25" s="116">
        <v>1</v>
      </c>
      <c r="B25" s="117" t="s">
        <v>111</v>
      </c>
      <c r="C25" s="116" t="s">
        <v>112</v>
      </c>
      <c r="D25" s="116" t="s">
        <v>141</v>
      </c>
      <c r="E25" s="24">
        <f t="shared" si="0"/>
        <v>37500</v>
      </c>
      <c r="F25" s="28"/>
      <c r="G25" s="28">
        <v>100</v>
      </c>
      <c r="H25" s="28">
        <v>200</v>
      </c>
      <c r="I25" s="28">
        <v>100</v>
      </c>
      <c r="J25" s="28">
        <v>100</v>
      </c>
      <c r="K25" s="28">
        <v>100</v>
      </c>
      <c r="L25" s="28">
        <v>200</v>
      </c>
      <c r="M25" s="28">
        <v>100</v>
      </c>
      <c r="N25" s="28">
        <v>100</v>
      </c>
      <c r="O25" s="28">
        <v>100</v>
      </c>
      <c r="P25" s="28">
        <v>0</v>
      </c>
      <c r="Q25" s="28">
        <v>100</v>
      </c>
      <c r="R25" s="28">
        <v>100</v>
      </c>
      <c r="S25" s="28">
        <v>100</v>
      </c>
      <c r="T25" s="28">
        <v>100</v>
      </c>
      <c r="U25" s="28">
        <v>100</v>
      </c>
      <c r="V25" s="28">
        <v>100</v>
      </c>
      <c r="W25" s="28">
        <v>100</v>
      </c>
      <c r="X25" s="28">
        <v>100</v>
      </c>
      <c r="Y25" s="28">
        <v>300</v>
      </c>
      <c r="Z25" s="28">
        <v>0</v>
      </c>
      <c r="AA25" s="28">
        <v>300</v>
      </c>
      <c r="AB25" s="28">
        <v>1400</v>
      </c>
      <c r="AC25" s="28">
        <v>1400</v>
      </c>
      <c r="AD25" s="28">
        <v>500</v>
      </c>
      <c r="AE25" s="28">
        <v>1400</v>
      </c>
      <c r="AF25" s="28">
        <v>1600</v>
      </c>
      <c r="AG25" s="28">
        <v>1500</v>
      </c>
      <c r="AH25" s="28">
        <v>400</v>
      </c>
      <c r="AI25" s="28">
        <v>0</v>
      </c>
      <c r="AJ25" s="28">
        <v>500</v>
      </c>
      <c r="AK25" s="28">
        <v>900</v>
      </c>
      <c r="AL25" s="28">
        <v>500</v>
      </c>
      <c r="AM25" s="28">
        <v>1000</v>
      </c>
      <c r="AN25" s="28">
        <v>300</v>
      </c>
      <c r="AO25" s="28">
        <v>200</v>
      </c>
      <c r="AP25" s="28">
        <v>800</v>
      </c>
      <c r="AQ25" s="28">
        <v>200</v>
      </c>
      <c r="AR25" s="28">
        <v>200</v>
      </c>
      <c r="AS25" s="28">
        <v>600</v>
      </c>
      <c r="AT25" s="28">
        <v>200</v>
      </c>
      <c r="AU25" s="28">
        <v>1100</v>
      </c>
      <c r="AV25" s="28">
        <v>0</v>
      </c>
      <c r="AW25" s="28">
        <v>200</v>
      </c>
      <c r="AX25" s="28">
        <v>1400</v>
      </c>
      <c r="AY25" s="28">
        <v>400</v>
      </c>
      <c r="AZ25" s="28">
        <v>200</v>
      </c>
      <c r="BA25" s="28">
        <v>200</v>
      </c>
      <c r="BB25" s="28">
        <v>800</v>
      </c>
      <c r="BC25" s="28">
        <v>1000</v>
      </c>
      <c r="BD25" s="28">
        <v>300</v>
      </c>
      <c r="BE25" s="28">
        <v>0</v>
      </c>
      <c r="BF25" s="28">
        <v>100</v>
      </c>
      <c r="BG25" s="28">
        <v>5000</v>
      </c>
      <c r="BH25" s="28">
        <v>300</v>
      </c>
      <c r="BI25" s="28">
        <v>100</v>
      </c>
      <c r="BJ25" s="28">
        <v>600</v>
      </c>
      <c r="BK25" s="28">
        <v>900</v>
      </c>
      <c r="BL25" s="28">
        <v>400</v>
      </c>
      <c r="BM25" s="28">
        <v>800</v>
      </c>
      <c r="BN25" s="28">
        <v>100</v>
      </c>
      <c r="BO25" s="28">
        <v>0</v>
      </c>
      <c r="BP25" s="28">
        <v>1100</v>
      </c>
      <c r="BQ25" s="28">
        <v>100</v>
      </c>
      <c r="BR25" s="28">
        <v>600</v>
      </c>
      <c r="BS25" s="28">
        <v>700</v>
      </c>
      <c r="BT25" s="28">
        <v>400</v>
      </c>
      <c r="BU25" s="28">
        <v>100</v>
      </c>
      <c r="BV25" s="28">
        <v>100</v>
      </c>
      <c r="BW25" s="28">
        <v>700</v>
      </c>
      <c r="BX25" s="28">
        <v>0</v>
      </c>
      <c r="BY25" s="28">
        <v>200</v>
      </c>
      <c r="BZ25" s="28">
        <v>200</v>
      </c>
      <c r="CA25" s="28">
        <v>600</v>
      </c>
      <c r="CB25" s="28">
        <v>100</v>
      </c>
      <c r="CC25" s="28">
        <v>100</v>
      </c>
      <c r="CD25" s="28">
        <v>100</v>
      </c>
      <c r="CE25" s="28">
        <v>300</v>
      </c>
      <c r="CF25" s="28">
        <v>300</v>
      </c>
      <c r="CG25" s="28">
        <v>500</v>
      </c>
      <c r="CH25" s="28">
        <v>0</v>
      </c>
      <c r="CI25" s="28">
        <v>300</v>
      </c>
      <c r="CJ25" s="28">
        <v>200</v>
      </c>
      <c r="CK25" s="28">
        <v>200</v>
      </c>
      <c r="CL25" s="28">
        <v>500</v>
      </c>
      <c r="CM25" s="28">
        <v>100</v>
      </c>
      <c r="CN25" s="28"/>
      <c r="CO25" s="28"/>
      <c r="CP25" s="28"/>
      <c r="CQ25" s="28"/>
      <c r="CR25" s="28"/>
      <c r="CS25" s="28"/>
      <c r="CT25" s="28"/>
      <c r="CU25" s="28"/>
      <c r="CV25" s="28"/>
      <c r="CW25" s="28"/>
    </row>
    <row r="26" spans="1:101" s="93" customFormat="1" x14ac:dyDescent="0.2">
      <c r="A26" s="116"/>
      <c r="B26" s="117" t="s">
        <v>115</v>
      </c>
      <c r="C26" s="116" t="s">
        <v>116</v>
      </c>
      <c r="D26" s="116" t="s">
        <v>117</v>
      </c>
      <c r="E26" s="24">
        <f t="shared" si="0"/>
        <v>48800</v>
      </c>
      <c r="F26" s="28"/>
      <c r="G26" s="28">
        <v>200</v>
      </c>
      <c r="H26" s="28">
        <v>600</v>
      </c>
      <c r="I26" s="28">
        <v>200</v>
      </c>
      <c r="J26" s="28">
        <v>200</v>
      </c>
      <c r="K26" s="28">
        <v>400</v>
      </c>
      <c r="L26" s="28">
        <v>600</v>
      </c>
      <c r="M26" s="28">
        <v>400</v>
      </c>
      <c r="N26" s="28">
        <v>200</v>
      </c>
      <c r="O26" s="28">
        <v>400</v>
      </c>
      <c r="P26" s="28">
        <v>0</v>
      </c>
      <c r="Q26" s="28">
        <v>200</v>
      </c>
      <c r="R26" s="28">
        <v>400</v>
      </c>
      <c r="S26" s="28">
        <v>400</v>
      </c>
      <c r="T26" s="28">
        <v>200</v>
      </c>
      <c r="U26" s="28">
        <v>400</v>
      </c>
      <c r="V26" s="28">
        <v>400</v>
      </c>
      <c r="W26" s="28">
        <v>400</v>
      </c>
      <c r="X26" s="28">
        <v>400</v>
      </c>
      <c r="Y26" s="28">
        <v>600</v>
      </c>
      <c r="Z26" s="28">
        <v>0</v>
      </c>
      <c r="AA26" s="28">
        <v>600</v>
      </c>
      <c r="AB26" s="28">
        <v>1000</v>
      </c>
      <c r="AC26" s="28">
        <v>1000</v>
      </c>
      <c r="AD26" s="28">
        <v>800</v>
      </c>
      <c r="AE26" s="28">
        <v>1000</v>
      </c>
      <c r="AF26" s="28">
        <v>1000</v>
      </c>
      <c r="AG26" s="28">
        <v>1000</v>
      </c>
      <c r="AH26" s="28">
        <v>600</v>
      </c>
      <c r="AI26" s="28">
        <v>0</v>
      </c>
      <c r="AJ26" s="28">
        <v>800</v>
      </c>
      <c r="AK26" s="28">
        <v>1000</v>
      </c>
      <c r="AL26" s="28">
        <v>800</v>
      </c>
      <c r="AM26" s="28">
        <v>1000</v>
      </c>
      <c r="AN26" s="28">
        <v>600</v>
      </c>
      <c r="AO26" s="28">
        <v>600</v>
      </c>
      <c r="AP26" s="28">
        <v>800</v>
      </c>
      <c r="AQ26" s="28">
        <v>600</v>
      </c>
      <c r="AR26" s="28">
        <v>600</v>
      </c>
      <c r="AS26" s="28">
        <v>800</v>
      </c>
      <c r="AT26" s="28">
        <v>600</v>
      </c>
      <c r="AU26" s="28">
        <v>1000</v>
      </c>
      <c r="AV26" s="28">
        <v>0</v>
      </c>
      <c r="AW26" s="28">
        <v>600</v>
      </c>
      <c r="AX26" s="28">
        <v>1000</v>
      </c>
      <c r="AY26" s="28">
        <v>600</v>
      </c>
      <c r="AZ26" s="28">
        <v>600</v>
      </c>
      <c r="BA26" s="28">
        <v>600</v>
      </c>
      <c r="BB26" s="28">
        <v>800</v>
      </c>
      <c r="BC26" s="28">
        <v>1000</v>
      </c>
      <c r="BD26" s="28">
        <v>600</v>
      </c>
      <c r="BE26" s="28">
        <v>0</v>
      </c>
      <c r="BF26" s="28">
        <v>600</v>
      </c>
      <c r="BG26" s="28">
        <v>1200</v>
      </c>
      <c r="BH26" s="28">
        <v>600</v>
      </c>
      <c r="BI26" s="28">
        <v>400</v>
      </c>
      <c r="BJ26" s="28">
        <v>800</v>
      </c>
      <c r="BK26" s="28">
        <v>1000</v>
      </c>
      <c r="BL26" s="28">
        <v>600</v>
      </c>
      <c r="BM26" s="28">
        <v>1000</v>
      </c>
      <c r="BN26" s="28">
        <v>400</v>
      </c>
      <c r="BO26" s="28">
        <v>0</v>
      </c>
      <c r="BP26" s="28">
        <v>1000</v>
      </c>
      <c r="BQ26" s="28">
        <v>1000</v>
      </c>
      <c r="BR26" s="28">
        <v>800</v>
      </c>
      <c r="BS26" s="28">
        <v>800</v>
      </c>
      <c r="BT26" s="28">
        <v>600</v>
      </c>
      <c r="BU26" s="28">
        <v>200</v>
      </c>
      <c r="BV26" s="28">
        <v>200</v>
      </c>
      <c r="BW26" s="28">
        <v>800</v>
      </c>
      <c r="BX26" s="28">
        <v>0</v>
      </c>
      <c r="BY26" s="28">
        <v>600</v>
      </c>
      <c r="BZ26" s="28">
        <v>600</v>
      </c>
      <c r="CA26" s="28">
        <v>800</v>
      </c>
      <c r="CB26" s="28">
        <v>400</v>
      </c>
      <c r="CC26" s="28">
        <v>200</v>
      </c>
      <c r="CD26" s="28">
        <v>400</v>
      </c>
      <c r="CE26" s="28">
        <v>600</v>
      </c>
      <c r="CF26" s="28">
        <v>600</v>
      </c>
      <c r="CG26" s="28">
        <v>800</v>
      </c>
      <c r="CH26" s="28">
        <v>0</v>
      </c>
      <c r="CI26" s="28">
        <v>600</v>
      </c>
      <c r="CJ26" s="28">
        <v>600</v>
      </c>
      <c r="CK26" s="28">
        <v>600</v>
      </c>
      <c r="CL26" s="28">
        <v>800</v>
      </c>
      <c r="CM26" s="28">
        <v>600</v>
      </c>
      <c r="CN26" s="28"/>
      <c r="CO26" s="28"/>
      <c r="CP26" s="28"/>
      <c r="CQ26" s="28"/>
      <c r="CR26" s="28"/>
      <c r="CS26" s="28"/>
      <c r="CT26" s="28"/>
      <c r="CU26" s="28"/>
      <c r="CV26" s="28"/>
      <c r="CW26" s="28"/>
    </row>
    <row r="27" spans="1:101" s="93" customFormat="1" x14ac:dyDescent="0.2">
      <c r="A27" s="116">
        <v>2</v>
      </c>
      <c r="B27" s="117" t="s">
        <v>118</v>
      </c>
      <c r="C27" s="116" t="s">
        <v>116</v>
      </c>
      <c r="D27" s="116" t="s">
        <v>119</v>
      </c>
      <c r="E27" s="24">
        <f t="shared" si="0"/>
        <v>46500</v>
      </c>
      <c r="F27" s="28">
        <v>3000</v>
      </c>
      <c r="G27" s="24"/>
      <c r="H27" s="24"/>
      <c r="I27" s="24"/>
      <c r="J27" s="24"/>
      <c r="K27" s="24"/>
      <c r="L27" s="24"/>
      <c r="M27" s="24"/>
      <c r="N27" s="24"/>
      <c r="O27" s="24"/>
      <c r="P27" s="28">
        <v>3000</v>
      </c>
      <c r="Q27" s="24"/>
      <c r="R27" s="24"/>
      <c r="S27" s="24"/>
      <c r="T27" s="24"/>
      <c r="U27" s="24"/>
      <c r="V27" s="24"/>
      <c r="W27" s="24"/>
      <c r="X27" s="24"/>
      <c r="Y27" s="24"/>
      <c r="Z27" s="28">
        <v>7500</v>
      </c>
      <c r="AA27" s="24"/>
      <c r="AB27" s="24"/>
      <c r="AC27" s="24"/>
      <c r="AD27" s="24"/>
      <c r="AE27" s="24"/>
      <c r="AF27" s="24"/>
      <c r="AG27" s="24"/>
      <c r="AH27" s="24"/>
      <c r="AI27" s="28">
        <v>6000</v>
      </c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8">
        <v>6000</v>
      </c>
      <c r="AW27" s="24"/>
      <c r="AX27" s="24"/>
      <c r="AY27" s="24"/>
      <c r="AZ27" s="24"/>
      <c r="BA27" s="24"/>
      <c r="BB27" s="24"/>
      <c r="BC27" s="24"/>
      <c r="BD27" s="24"/>
      <c r="BE27" s="28">
        <v>6000</v>
      </c>
      <c r="BF27" s="24"/>
      <c r="BG27" s="24"/>
      <c r="BH27" s="24"/>
      <c r="BI27" s="24"/>
      <c r="BJ27" s="24"/>
      <c r="BK27" s="24"/>
      <c r="BL27" s="24"/>
      <c r="BM27" s="24"/>
      <c r="BN27" s="24"/>
      <c r="BO27" s="28">
        <v>6000</v>
      </c>
      <c r="BP27" s="24"/>
      <c r="BQ27" s="24"/>
      <c r="BR27" s="24"/>
      <c r="BS27" s="24"/>
      <c r="BT27" s="24"/>
      <c r="BU27" s="24"/>
      <c r="BV27" s="24"/>
      <c r="BW27" s="24"/>
      <c r="BX27" s="28">
        <v>4500</v>
      </c>
      <c r="BY27" s="24"/>
      <c r="BZ27" s="24"/>
      <c r="CA27" s="24"/>
      <c r="CB27" s="24"/>
      <c r="CC27" s="28"/>
      <c r="CD27" s="24"/>
      <c r="CE27" s="24"/>
      <c r="CF27" s="28"/>
      <c r="CG27" s="28"/>
      <c r="CH27" s="28">
        <v>4500</v>
      </c>
      <c r="CI27" s="28"/>
      <c r="CJ27" s="28"/>
      <c r="CK27" s="28"/>
      <c r="CL27" s="28"/>
      <c r="CM27" s="28"/>
      <c r="CN27" s="28"/>
      <c r="CO27" s="28"/>
      <c r="CP27" s="28"/>
      <c r="CQ27" s="28"/>
      <c r="CR27" s="28"/>
      <c r="CS27" s="28"/>
      <c r="CT27" s="28"/>
      <c r="CU27" s="28"/>
      <c r="CV27" s="28"/>
      <c r="CW27" s="28"/>
    </row>
    <row r="28" spans="1:101" s="93" customFormat="1" x14ac:dyDescent="0.2">
      <c r="A28" s="116">
        <v>3</v>
      </c>
      <c r="B28" s="117" t="s">
        <v>142</v>
      </c>
      <c r="C28" s="116" t="s">
        <v>0</v>
      </c>
      <c r="D28" s="116" t="s">
        <v>143</v>
      </c>
      <c r="E28" s="24">
        <f t="shared" si="0"/>
        <v>200000</v>
      </c>
      <c r="F28" s="28"/>
      <c r="G28" s="24"/>
      <c r="H28" s="24"/>
      <c r="I28" s="24"/>
      <c r="J28" s="24"/>
      <c r="K28" s="24"/>
      <c r="L28" s="24"/>
      <c r="M28" s="24"/>
      <c r="N28" s="24"/>
      <c r="O28" s="24"/>
      <c r="P28" s="28"/>
      <c r="Q28" s="24"/>
      <c r="R28" s="24"/>
      <c r="S28" s="24"/>
      <c r="T28" s="24"/>
      <c r="U28" s="24"/>
      <c r="V28" s="24"/>
      <c r="W28" s="24"/>
      <c r="X28" s="24"/>
      <c r="Y28" s="24"/>
      <c r="Z28" s="28"/>
      <c r="AA28" s="24"/>
      <c r="AB28" s="24"/>
      <c r="AC28" s="24"/>
      <c r="AD28" s="24"/>
      <c r="AE28" s="24"/>
      <c r="AF28" s="24"/>
      <c r="AG28" s="24"/>
      <c r="AH28" s="24"/>
      <c r="AI28" s="28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8"/>
      <c r="AW28" s="24"/>
      <c r="AX28" s="24"/>
      <c r="AY28" s="24"/>
      <c r="AZ28" s="24"/>
      <c r="BA28" s="24"/>
      <c r="BB28" s="24"/>
      <c r="BC28" s="24"/>
      <c r="BD28" s="24"/>
      <c r="BE28" s="28"/>
      <c r="BF28" s="24"/>
      <c r="BG28" s="24"/>
      <c r="BH28" s="24"/>
      <c r="BI28" s="24"/>
      <c r="BJ28" s="24"/>
      <c r="BK28" s="24"/>
      <c r="BL28" s="24"/>
      <c r="BM28" s="24"/>
      <c r="BN28" s="24"/>
      <c r="BO28" s="28"/>
      <c r="BP28" s="24"/>
      <c r="BQ28" s="24"/>
      <c r="BR28" s="24"/>
      <c r="BS28" s="24"/>
      <c r="BT28" s="24"/>
      <c r="BU28" s="24"/>
      <c r="BV28" s="24"/>
      <c r="BW28" s="24"/>
      <c r="BX28" s="28"/>
      <c r="BY28" s="24"/>
      <c r="BZ28" s="24"/>
      <c r="CA28" s="24"/>
      <c r="CB28" s="24"/>
      <c r="CC28" s="28"/>
      <c r="CD28" s="24"/>
      <c r="CE28" s="24"/>
      <c r="CF28" s="28"/>
      <c r="CG28" s="28"/>
      <c r="CH28" s="28"/>
      <c r="CI28" s="28"/>
      <c r="CJ28" s="28"/>
      <c r="CK28" s="28"/>
      <c r="CL28" s="28"/>
      <c r="CM28" s="28"/>
      <c r="CN28" s="28">
        <f>200*1000</f>
        <v>200000</v>
      </c>
      <c r="CO28" s="28"/>
      <c r="CP28" s="28"/>
      <c r="CQ28" s="28"/>
      <c r="CR28" s="28"/>
      <c r="CS28" s="28"/>
      <c r="CT28" s="28"/>
      <c r="CU28" s="28"/>
      <c r="CV28" s="28"/>
      <c r="CW28" s="28"/>
    </row>
    <row r="29" spans="1:101" s="93" customFormat="1" x14ac:dyDescent="0.2">
      <c r="A29" s="116">
        <v>4</v>
      </c>
      <c r="B29" s="120" t="s">
        <v>131</v>
      </c>
      <c r="C29" s="116" t="s">
        <v>0</v>
      </c>
      <c r="D29" s="116" t="s">
        <v>132</v>
      </c>
      <c r="E29" s="24">
        <f t="shared" si="0"/>
        <v>500000</v>
      </c>
      <c r="F29" s="28"/>
      <c r="G29" s="24"/>
      <c r="H29" s="24"/>
      <c r="I29" s="24"/>
      <c r="J29" s="24"/>
      <c r="K29" s="24"/>
      <c r="L29" s="24"/>
      <c r="M29" s="24"/>
      <c r="N29" s="24"/>
      <c r="O29" s="24"/>
      <c r="P29" s="28"/>
      <c r="Q29" s="24"/>
      <c r="R29" s="24"/>
      <c r="S29" s="24"/>
      <c r="T29" s="24"/>
      <c r="U29" s="24"/>
      <c r="V29" s="24"/>
      <c r="W29" s="24"/>
      <c r="X29" s="24"/>
      <c r="Y29" s="24"/>
      <c r="Z29" s="28"/>
      <c r="AA29" s="24"/>
      <c r="AB29" s="24"/>
      <c r="AC29" s="24"/>
      <c r="AD29" s="24"/>
      <c r="AE29" s="24"/>
      <c r="AF29" s="24"/>
      <c r="AG29" s="24"/>
      <c r="AH29" s="24"/>
      <c r="AI29" s="28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8"/>
      <c r="AW29" s="24"/>
      <c r="AX29" s="24"/>
      <c r="AY29" s="24"/>
      <c r="AZ29" s="24"/>
      <c r="BA29" s="24"/>
      <c r="BB29" s="24"/>
      <c r="BC29" s="24"/>
      <c r="BD29" s="24"/>
      <c r="BE29" s="28"/>
      <c r="BF29" s="24"/>
      <c r="BG29" s="24"/>
      <c r="BH29" s="24"/>
      <c r="BI29" s="24"/>
      <c r="BJ29" s="24"/>
      <c r="BK29" s="24"/>
      <c r="BL29" s="24"/>
      <c r="BM29" s="24"/>
      <c r="BN29" s="24"/>
      <c r="BO29" s="28"/>
      <c r="BP29" s="24"/>
      <c r="BQ29" s="24"/>
      <c r="BR29" s="24"/>
      <c r="BS29" s="24"/>
      <c r="BT29" s="24"/>
      <c r="BU29" s="24"/>
      <c r="BV29" s="24"/>
      <c r="BW29" s="24"/>
      <c r="BX29" s="28"/>
      <c r="BY29" s="24"/>
      <c r="BZ29" s="24"/>
      <c r="CA29" s="24"/>
      <c r="CB29" s="24"/>
      <c r="CC29" s="28"/>
      <c r="CD29" s="24"/>
      <c r="CE29" s="24"/>
      <c r="CF29" s="28"/>
      <c r="CG29" s="28"/>
      <c r="CH29" s="28"/>
      <c r="CI29" s="28"/>
      <c r="CJ29" s="28"/>
      <c r="CK29" s="28"/>
      <c r="CL29" s="28"/>
      <c r="CM29" s="28"/>
      <c r="CN29" s="28">
        <f>1000*500</f>
        <v>500000</v>
      </c>
      <c r="CO29" s="28"/>
      <c r="CP29" s="28"/>
      <c r="CQ29" s="28"/>
      <c r="CR29" s="28"/>
      <c r="CS29" s="28"/>
      <c r="CT29" s="28"/>
      <c r="CU29" s="28"/>
      <c r="CV29" s="28"/>
      <c r="CW29" s="28"/>
    </row>
    <row r="30" spans="1:101" s="93" customFormat="1" x14ac:dyDescent="0.2">
      <c r="A30" s="116">
        <v>5</v>
      </c>
      <c r="B30" s="120" t="s">
        <v>133</v>
      </c>
      <c r="C30" s="116" t="s">
        <v>0</v>
      </c>
      <c r="D30" s="116" t="s">
        <v>134</v>
      </c>
      <c r="E30" s="24">
        <f t="shared" si="0"/>
        <v>125000</v>
      </c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>
        <f>250*500</f>
        <v>125000</v>
      </c>
      <c r="CO30" s="28"/>
      <c r="CP30" s="28"/>
      <c r="CQ30" s="28"/>
      <c r="CR30" s="28"/>
      <c r="CS30" s="28"/>
      <c r="CT30" s="28"/>
      <c r="CU30" s="28"/>
      <c r="CV30" s="28"/>
      <c r="CW30" s="28"/>
    </row>
    <row r="31" spans="1:101" s="93" customFormat="1" x14ac:dyDescent="0.2">
      <c r="A31" s="116">
        <v>6</v>
      </c>
      <c r="B31" s="120" t="s">
        <v>135</v>
      </c>
      <c r="C31" s="116" t="s">
        <v>0</v>
      </c>
      <c r="D31" s="116" t="s">
        <v>134</v>
      </c>
      <c r="E31" s="24">
        <f t="shared" si="0"/>
        <v>125000</v>
      </c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  <c r="BI31" s="28"/>
      <c r="BJ31" s="28"/>
      <c r="BK31" s="28"/>
      <c r="BL31" s="28"/>
      <c r="BM31" s="28"/>
      <c r="BN31" s="28"/>
      <c r="BO31" s="28"/>
      <c r="BP31" s="28"/>
      <c r="BQ31" s="28"/>
      <c r="BR31" s="28"/>
      <c r="BS31" s="28"/>
      <c r="BT31" s="28"/>
      <c r="BU31" s="28"/>
      <c r="BV31" s="28"/>
      <c r="BW31" s="28"/>
      <c r="BX31" s="28"/>
      <c r="BY31" s="28"/>
      <c r="BZ31" s="28"/>
      <c r="CA31" s="28"/>
      <c r="CB31" s="28"/>
      <c r="CC31" s="28"/>
      <c r="CD31" s="28"/>
      <c r="CE31" s="28"/>
      <c r="CF31" s="28"/>
      <c r="CG31" s="28"/>
      <c r="CH31" s="28"/>
      <c r="CI31" s="28"/>
      <c r="CJ31" s="28"/>
      <c r="CK31" s="28"/>
      <c r="CL31" s="28"/>
      <c r="CM31" s="28"/>
      <c r="CN31" s="28">
        <f>14*500</f>
        <v>7000</v>
      </c>
      <c r="CO31" s="28"/>
      <c r="CP31" s="28">
        <f>4*500</f>
        <v>2000</v>
      </c>
      <c r="CQ31" s="28">
        <f>30*500</f>
        <v>15000</v>
      </c>
      <c r="CR31" s="28">
        <f>39*500</f>
        <v>19500</v>
      </c>
      <c r="CS31" s="28">
        <f>7*500</f>
        <v>3500</v>
      </c>
      <c r="CT31" s="28">
        <f>52*500</f>
        <v>26000</v>
      </c>
      <c r="CU31" s="28">
        <f>72*500</f>
        <v>36000</v>
      </c>
      <c r="CV31" s="28">
        <f>15*500</f>
        <v>7500</v>
      </c>
      <c r="CW31" s="28">
        <f>17*500</f>
        <v>8500</v>
      </c>
    </row>
    <row r="32" spans="1:101" s="93" customFormat="1" x14ac:dyDescent="0.2">
      <c r="A32" s="116">
        <v>7</v>
      </c>
      <c r="B32" s="117" t="s">
        <v>120</v>
      </c>
      <c r="C32" s="116" t="s">
        <v>121</v>
      </c>
      <c r="D32" s="116" t="s">
        <v>122</v>
      </c>
      <c r="E32" s="24">
        <f t="shared" si="0"/>
        <v>294100</v>
      </c>
      <c r="F32" s="28">
        <v>4600</v>
      </c>
      <c r="G32" s="28"/>
      <c r="H32" s="28"/>
      <c r="I32" s="28"/>
      <c r="J32" s="28"/>
      <c r="K32" s="28"/>
      <c r="L32" s="28"/>
      <c r="M32" s="28"/>
      <c r="N32" s="28"/>
      <c r="O32" s="28"/>
      <c r="P32" s="28">
        <v>4800</v>
      </c>
      <c r="Q32" s="28"/>
      <c r="R32" s="28"/>
      <c r="S32" s="28"/>
      <c r="T32" s="28"/>
      <c r="U32" s="28"/>
      <c r="V32" s="28"/>
      <c r="W32" s="28"/>
      <c r="X32" s="28"/>
      <c r="Y32" s="28"/>
      <c r="Z32" s="28">
        <v>72900</v>
      </c>
      <c r="AA32" s="28"/>
      <c r="AB32" s="28"/>
      <c r="AC32" s="28"/>
      <c r="AD32" s="28"/>
      <c r="AE32" s="28"/>
      <c r="AF32" s="28"/>
      <c r="AG32" s="28"/>
      <c r="AH32" s="28"/>
      <c r="AI32" s="28">
        <v>51000</v>
      </c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>
        <v>37000</v>
      </c>
      <c r="AW32" s="28"/>
      <c r="AX32" s="28"/>
      <c r="AY32" s="28"/>
      <c r="AZ32" s="28"/>
      <c r="BA32" s="28"/>
      <c r="BB32" s="28"/>
      <c r="BC32" s="28"/>
      <c r="BD32" s="28"/>
      <c r="BE32" s="28">
        <v>69100</v>
      </c>
      <c r="BF32" s="28"/>
      <c r="BG32" s="28"/>
      <c r="BH32" s="28"/>
      <c r="BI32" s="28"/>
      <c r="BJ32" s="28"/>
      <c r="BK32" s="28"/>
      <c r="BL32" s="28"/>
      <c r="BM32" s="28"/>
      <c r="BN32" s="28"/>
      <c r="BO32" s="28">
        <v>29200</v>
      </c>
      <c r="BP32" s="28"/>
      <c r="BQ32" s="28"/>
      <c r="BR32" s="28"/>
      <c r="BS32" s="28"/>
      <c r="BT32" s="28"/>
      <c r="BU32" s="28"/>
      <c r="BV32" s="28"/>
      <c r="BW32" s="28"/>
      <c r="BX32" s="28">
        <v>15400</v>
      </c>
      <c r="BY32" s="28"/>
      <c r="BZ32" s="28"/>
      <c r="CA32" s="28"/>
      <c r="CB32" s="28"/>
      <c r="CC32" s="28"/>
      <c r="CD32" s="28"/>
      <c r="CE32" s="28"/>
      <c r="CF32" s="28"/>
      <c r="CG32" s="28"/>
      <c r="CH32" s="28">
        <v>10100</v>
      </c>
      <c r="CI32" s="28"/>
      <c r="CJ32" s="28"/>
      <c r="CK32" s="28"/>
      <c r="CL32" s="28"/>
      <c r="CM32" s="28"/>
      <c r="CN32" s="28"/>
      <c r="CO32" s="28"/>
      <c r="CP32" s="28"/>
      <c r="CQ32" s="28"/>
      <c r="CR32" s="28"/>
      <c r="CS32" s="28"/>
      <c r="CT32" s="28"/>
      <c r="CU32" s="28"/>
      <c r="CV32" s="28"/>
      <c r="CW32" s="28"/>
    </row>
    <row r="33" spans="1:101" s="93" customFormat="1" x14ac:dyDescent="0.2">
      <c r="A33" s="121">
        <v>8</v>
      </c>
      <c r="B33" s="120" t="s">
        <v>138</v>
      </c>
      <c r="C33" s="116" t="s">
        <v>139</v>
      </c>
      <c r="D33" s="116" t="s">
        <v>154</v>
      </c>
      <c r="E33" s="24">
        <f t="shared" si="0"/>
        <v>17400</v>
      </c>
      <c r="F33" s="28">
        <v>500</v>
      </c>
      <c r="G33" s="28"/>
      <c r="H33" s="28"/>
      <c r="I33" s="28"/>
      <c r="J33" s="28"/>
      <c r="K33" s="28"/>
      <c r="L33" s="28"/>
      <c r="M33" s="28"/>
      <c r="N33" s="28"/>
      <c r="O33" s="28"/>
      <c r="P33" s="28">
        <v>400</v>
      </c>
      <c r="Q33" s="28"/>
      <c r="R33" s="28"/>
      <c r="S33" s="28"/>
      <c r="T33" s="28"/>
      <c r="U33" s="28"/>
      <c r="V33" s="28"/>
      <c r="W33" s="28"/>
      <c r="X33" s="28"/>
      <c r="Y33" s="28"/>
      <c r="Z33" s="28">
        <v>3700</v>
      </c>
      <c r="AA33" s="28"/>
      <c r="AB33" s="28"/>
      <c r="AC33" s="28"/>
      <c r="AD33" s="28"/>
      <c r="AE33" s="28"/>
      <c r="AF33" s="28"/>
      <c r="AG33" s="28"/>
      <c r="AH33" s="28"/>
      <c r="AI33" s="28">
        <v>2900</v>
      </c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>
        <v>800</v>
      </c>
      <c r="AW33" s="28"/>
      <c r="AX33" s="28"/>
      <c r="AY33" s="28"/>
      <c r="AZ33" s="28"/>
      <c r="BA33" s="28"/>
      <c r="BB33" s="28"/>
      <c r="BC33" s="28"/>
      <c r="BD33" s="28"/>
      <c r="BE33" s="28">
        <v>2300</v>
      </c>
      <c r="BF33" s="28"/>
      <c r="BG33" s="28"/>
      <c r="BH33" s="28"/>
      <c r="BI33" s="28"/>
      <c r="BJ33" s="28"/>
      <c r="BK33" s="28"/>
      <c r="BL33" s="28"/>
      <c r="BM33" s="28"/>
      <c r="BN33" s="28"/>
      <c r="BO33" s="28">
        <v>4400</v>
      </c>
      <c r="BP33" s="28"/>
      <c r="BQ33" s="28"/>
      <c r="BR33" s="28"/>
      <c r="BS33" s="28"/>
      <c r="BT33" s="28"/>
      <c r="BU33" s="28"/>
      <c r="BV33" s="28"/>
      <c r="BW33" s="28"/>
      <c r="BX33" s="28">
        <v>1100</v>
      </c>
      <c r="BY33" s="28"/>
      <c r="BZ33" s="28"/>
      <c r="CA33" s="28"/>
      <c r="CB33" s="28"/>
      <c r="CC33" s="28"/>
      <c r="CD33" s="28"/>
      <c r="CE33" s="28"/>
      <c r="CF33" s="28"/>
      <c r="CG33" s="28"/>
      <c r="CH33" s="28">
        <v>1300</v>
      </c>
      <c r="CI33" s="28"/>
      <c r="CJ33" s="28"/>
      <c r="CK33" s="28"/>
      <c r="CL33" s="28"/>
      <c r="CM33" s="28"/>
      <c r="CN33" s="28"/>
      <c r="CO33" s="28"/>
      <c r="CP33" s="28"/>
      <c r="CQ33" s="28"/>
      <c r="CR33" s="28"/>
      <c r="CS33" s="28"/>
      <c r="CT33" s="28"/>
      <c r="CU33" s="28"/>
      <c r="CV33" s="28"/>
      <c r="CW33" s="28"/>
    </row>
    <row r="34" spans="1:101" x14ac:dyDescent="0.2">
      <c r="A34" s="25" t="s">
        <v>144</v>
      </c>
      <c r="B34" s="26"/>
      <c r="C34" s="27"/>
      <c r="D34" s="29">
        <f>SUM(E35:E42)</f>
        <v>1572800</v>
      </c>
      <c r="E34" s="24">
        <f t="shared" si="0"/>
        <v>0</v>
      </c>
      <c r="F34" s="122"/>
      <c r="G34" s="122"/>
      <c r="H34" s="122">
        <f>H21*3</f>
        <v>0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  <c r="BC34" s="122"/>
      <c r="BD34" s="122"/>
      <c r="BE34" s="122"/>
      <c r="BF34" s="122"/>
      <c r="BG34" s="122"/>
      <c r="BH34" s="122"/>
      <c r="BI34" s="122"/>
      <c r="BJ34" s="122"/>
      <c r="BK34" s="122"/>
      <c r="BL34" s="122"/>
      <c r="BM34" s="122"/>
      <c r="BN34" s="122"/>
      <c r="BO34" s="122"/>
      <c r="BP34" s="122"/>
      <c r="BQ34" s="122"/>
      <c r="BR34" s="122"/>
      <c r="BS34" s="122"/>
      <c r="BT34" s="122"/>
      <c r="BU34" s="122"/>
      <c r="BV34" s="122"/>
      <c r="BW34" s="122"/>
      <c r="BX34" s="122"/>
      <c r="BY34" s="122"/>
      <c r="BZ34" s="122"/>
      <c r="CA34" s="122"/>
      <c r="CB34" s="122"/>
      <c r="CC34" s="122"/>
      <c r="CD34" s="122"/>
      <c r="CE34" s="122"/>
      <c r="CF34" s="122"/>
      <c r="CG34" s="122"/>
      <c r="CH34" s="122"/>
      <c r="CI34" s="122"/>
      <c r="CJ34" s="122"/>
      <c r="CK34" s="122"/>
      <c r="CL34" s="122"/>
      <c r="CM34" s="122"/>
      <c r="CN34" s="122"/>
      <c r="CO34" s="122"/>
      <c r="CP34" s="122"/>
      <c r="CQ34" s="122"/>
      <c r="CR34" s="122"/>
      <c r="CS34" s="122"/>
      <c r="CT34" s="122"/>
      <c r="CU34" s="122"/>
      <c r="CV34" s="122"/>
      <c r="CW34" s="122"/>
    </row>
    <row r="35" spans="1:101" s="93" customFormat="1" x14ac:dyDescent="0.2">
      <c r="A35" s="123">
        <v>1</v>
      </c>
      <c r="B35" s="117" t="s">
        <v>111</v>
      </c>
      <c r="C35" s="116" t="s">
        <v>112</v>
      </c>
      <c r="D35" s="116" t="s">
        <v>145</v>
      </c>
      <c r="E35" s="24">
        <f t="shared" si="0"/>
        <v>55000</v>
      </c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>
        <v>3200</v>
      </c>
      <c r="R35" s="28">
        <v>8100</v>
      </c>
      <c r="S35" s="28">
        <v>8700</v>
      </c>
      <c r="T35" s="28">
        <v>1400</v>
      </c>
      <c r="U35" s="28">
        <v>5700</v>
      </c>
      <c r="V35" s="28">
        <v>6900</v>
      </c>
      <c r="W35" s="28">
        <v>2300</v>
      </c>
      <c r="X35" s="28">
        <v>0</v>
      </c>
      <c r="Y35" s="28">
        <v>18700</v>
      </c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</row>
    <row r="36" spans="1:101" s="93" customFormat="1" x14ac:dyDescent="0.2">
      <c r="A36" s="116">
        <v>2</v>
      </c>
      <c r="B36" s="117" t="s">
        <v>146</v>
      </c>
      <c r="C36" s="116" t="s">
        <v>112</v>
      </c>
      <c r="D36" s="116" t="s">
        <v>147</v>
      </c>
      <c r="E36" s="24">
        <f t="shared" si="0"/>
        <v>40000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124">
        <f>5000*8</f>
        <v>40000</v>
      </c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</row>
    <row r="37" spans="1:101" s="93" customFormat="1" x14ac:dyDescent="0.2">
      <c r="A37" s="123">
        <v>3</v>
      </c>
      <c r="B37" s="117" t="s">
        <v>115</v>
      </c>
      <c r="C37" s="116" t="s">
        <v>116</v>
      </c>
      <c r="D37" s="116" t="s">
        <v>148</v>
      </c>
      <c r="E37" s="24">
        <f t="shared" si="0"/>
        <v>68800</v>
      </c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>
        <v>4000</v>
      </c>
      <c r="R37" s="28">
        <v>10100</v>
      </c>
      <c r="S37" s="28">
        <v>10800</v>
      </c>
      <c r="T37" s="28">
        <v>1800</v>
      </c>
      <c r="U37" s="28">
        <v>7200</v>
      </c>
      <c r="V37" s="28">
        <v>8600</v>
      </c>
      <c r="W37" s="28">
        <v>2900</v>
      </c>
      <c r="X37" s="28">
        <v>0</v>
      </c>
      <c r="Y37" s="28">
        <v>23400</v>
      </c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  <c r="BM37" s="28"/>
      <c r="BN37" s="28"/>
      <c r="BO37" s="28"/>
      <c r="BP37" s="28"/>
      <c r="BQ37" s="28"/>
      <c r="BR37" s="28"/>
      <c r="BS37" s="28"/>
      <c r="BT37" s="28"/>
      <c r="BU37" s="28"/>
      <c r="BV37" s="28"/>
      <c r="BW37" s="28"/>
      <c r="BX37" s="28"/>
      <c r="BY37" s="28"/>
      <c r="BZ37" s="28"/>
      <c r="CA37" s="28"/>
      <c r="CB37" s="28"/>
      <c r="CC37" s="28"/>
      <c r="CD37" s="28"/>
      <c r="CE37" s="28"/>
      <c r="CF37" s="28"/>
      <c r="CG37" s="28"/>
      <c r="CH37" s="28"/>
      <c r="CI37" s="28"/>
      <c r="CJ37" s="28"/>
      <c r="CK37" s="28"/>
      <c r="CL37" s="28"/>
      <c r="CM37" s="28"/>
      <c r="CN37" s="28"/>
      <c r="CO37" s="28"/>
      <c r="CP37" s="28"/>
      <c r="CQ37" s="28"/>
      <c r="CR37" s="28"/>
      <c r="CS37" s="28"/>
      <c r="CT37" s="28"/>
      <c r="CU37" s="28"/>
      <c r="CV37" s="28"/>
      <c r="CW37" s="28"/>
    </row>
    <row r="38" spans="1:101" s="93" customFormat="1" x14ac:dyDescent="0.2">
      <c r="A38" s="116">
        <v>4</v>
      </c>
      <c r="B38" s="117" t="s">
        <v>118</v>
      </c>
      <c r="C38" s="116" t="s">
        <v>116</v>
      </c>
      <c r="D38" s="116" t="s">
        <v>149</v>
      </c>
      <c r="E38" s="24">
        <f t="shared" si="0"/>
        <v>24000</v>
      </c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124">
        <f>3000*8</f>
        <v>24000</v>
      </c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8"/>
      <c r="BR38" s="28"/>
      <c r="BS38" s="28"/>
      <c r="BT38" s="28"/>
      <c r="BU38" s="28"/>
      <c r="BV38" s="28"/>
      <c r="BW38" s="28"/>
      <c r="BX38" s="28"/>
      <c r="BY38" s="28"/>
      <c r="BZ38" s="28"/>
      <c r="CA38" s="28"/>
      <c r="CB38" s="28"/>
      <c r="CC38" s="28"/>
      <c r="CD38" s="28"/>
      <c r="CE38" s="28"/>
      <c r="CF38" s="28"/>
      <c r="CG38" s="28"/>
      <c r="CH38" s="28"/>
      <c r="CI38" s="28"/>
      <c r="CJ38" s="28"/>
      <c r="CK38" s="28"/>
      <c r="CL38" s="28"/>
      <c r="CM38" s="28"/>
      <c r="CN38" s="28"/>
      <c r="CO38" s="28"/>
      <c r="CP38" s="28"/>
      <c r="CQ38" s="28"/>
      <c r="CR38" s="28"/>
      <c r="CS38" s="28"/>
      <c r="CT38" s="28"/>
      <c r="CU38" s="28"/>
      <c r="CV38" s="28"/>
      <c r="CW38" s="28"/>
    </row>
    <row r="39" spans="1:101" s="93" customFormat="1" x14ac:dyDescent="0.2">
      <c r="A39" s="123">
        <v>5</v>
      </c>
      <c r="B39" s="117" t="s">
        <v>138</v>
      </c>
      <c r="C39" s="116" t="s">
        <v>0</v>
      </c>
      <c r="D39" s="116" t="s">
        <v>150</v>
      </c>
      <c r="E39" s="24">
        <f t="shared" si="0"/>
        <v>548000</v>
      </c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>
        <f>2740*200</f>
        <v>548000</v>
      </c>
      <c r="CQ39" s="28"/>
      <c r="CR39" s="28"/>
      <c r="CS39" s="28"/>
      <c r="CT39" s="28"/>
      <c r="CU39" s="28"/>
      <c r="CV39" s="28"/>
      <c r="CW39" s="28"/>
    </row>
    <row r="40" spans="1:101" s="93" customFormat="1" x14ac:dyDescent="0.2">
      <c r="A40" s="116"/>
      <c r="B40" s="117"/>
      <c r="C40" s="116" t="s">
        <v>0</v>
      </c>
      <c r="D40" s="116" t="s">
        <v>151</v>
      </c>
      <c r="E40" s="24">
        <f t="shared" si="0"/>
        <v>400000</v>
      </c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>
        <f>2000*200</f>
        <v>400000</v>
      </c>
      <c r="CQ40" s="28"/>
      <c r="CR40" s="28"/>
      <c r="CS40" s="28"/>
      <c r="CT40" s="28"/>
      <c r="CU40" s="28"/>
      <c r="CV40" s="28"/>
      <c r="CW40" s="28"/>
    </row>
    <row r="41" spans="1:101" s="93" customFormat="1" x14ac:dyDescent="0.2">
      <c r="A41" s="116"/>
      <c r="B41" s="117"/>
      <c r="C41" s="116" t="s">
        <v>0</v>
      </c>
      <c r="D41" s="116" t="s">
        <v>152</v>
      </c>
      <c r="E41" s="24">
        <f t="shared" si="0"/>
        <v>400000</v>
      </c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>
        <f>2000*200</f>
        <v>400000</v>
      </c>
      <c r="CP41" s="28"/>
      <c r="CQ41" s="28"/>
      <c r="CR41" s="28"/>
      <c r="CS41" s="28"/>
      <c r="CT41" s="28"/>
      <c r="CU41" s="28"/>
      <c r="CV41" s="28"/>
      <c r="CW41" s="28"/>
    </row>
    <row r="42" spans="1:101" s="93" customFormat="1" x14ac:dyDescent="0.2">
      <c r="A42" s="125"/>
      <c r="B42" s="126"/>
      <c r="C42" s="125" t="s">
        <v>139</v>
      </c>
      <c r="D42" s="125" t="s">
        <v>155</v>
      </c>
      <c r="E42" s="30">
        <f t="shared" si="0"/>
        <v>37000</v>
      </c>
      <c r="F42" s="127"/>
      <c r="G42" s="30"/>
      <c r="H42" s="30"/>
      <c r="I42" s="30"/>
      <c r="J42" s="30"/>
      <c r="K42" s="30"/>
      <c r="L42" s="30"/>
      <c r="M42" s="30"/>
      <c r="N42" s="30"/>
      <c r="O42" s="30"/>
      <c r="P42" s="127">
        <f>2740*13.5+10</f>
        <v>37000</v>
      </c>
      <c r="Q42" s="30"/>
      <c r="R42" s="30"/>
      <c r="S42" s="30"/>
      <c r="T42" s="30"/>
      <c r="U42" s="30"/>
      <c r="V42" s="30"/>
      <c r="W42" s="30"/>
      <c r="X42" s="30"/>
      <c r="Y42" s="30"/>
      <c r="Z42" s="127"/>
      <c r="AA42" s="30"/>
      <c r="AB42" s="30"/>
      <c r="AC42" s="30"/>
      <c r="AD42" s="30"/>
      <c r="AE42" s="30"/>
      <c r="AF42" s="30"/>
      <c r="AG42" s="30"/>
      <c r="AH42" s="30"/>
      <c r="AI42" s="127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127"/>
      <c r="AW42" s="30"/>
      <c r="AX42" s="30"/>
      <c r="AY42" s="30"/>
      <c r="AZ42" s="30"/>
      <c r="BA42" s="30"/>
      <c r="BB42" s="30"/>
      <c r="BC42" s="30"/>
      <c r="BD42" s="30"/>
      <c r="BE42" s="127"/>
      <c r="BF42" s="30"/>
      <c r="BG42" s="30"/>
      <c r="BH42" s="30"/>
      <c r="BI42" s="30"/>
      <c r="BJ42" s="30"/>
      <c r="BK42" s="30"/>
      <c r="BL42" s="30"/>
      <c r="BM42" s="30"/>
      <c r="BN42" s="30"/>
      <c r="BO42" s="127"/>
      <c r="BP42" s="30"/>
      <c r="BQ42" s="30"/>
      <c r="BR42" s="30"/>
      <c r="BS42" s="30"/>
      <c r="BT42" s="30"/>
      <c r="BU42" s="30"/>
      <c r="BV42" s="30"/>
      <c r="BW42" s="30"/>
      <c r="BX42" s="127"/>
      <c r="BY42" s="30"/>
      <c r="BZ42" s="30"/>
      <c r="CA42" s="30"/>
      <c r="CB42" s="30"/>
      <c r="CC42" s="127"/>
      <c r="CD42" s="30"/>
      <c r="CE42" s="30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</row>
    <row r="43" spans="1:101" x14ac:dyDescent="0.2">
      <c r="A43" s="31" t="s">
        <v>217</v>
      </c>
      <c r="B43" s="107" t="s">
        <v>112</v>
      </c>
      <c r="C43" s="94"/>
      <c r="D43" s="94"/>
      <c r="E43" s="95">
        <f>SUM(F43:CW43)</f>
        <v>161000</v>
      </c>
      <c r="F43" s="95">
        <f t="shared" ref="F43:AK43" si="1">F7+F35+F36+F25</f>
        <v>0</v>
      </c>
      <c r="G43" s="95">
        <f t="shared" si="1"/>
        <v>200</v>
      </c>
      <c r="H43" s="95">
        <f t="shared" si="1"/>
        <v>600</v>
      </c>
      <c r="I43" s="95">
        <f t="shared" si="1"/>
        <v>200</v>
      </c>
      <c r="J43" s="95">
        <f t="shared" si="1"/>
        <v>200</v>
      </c>
      <c r="K43" s="95">
        <f t="shared" si="1"/>
        <v>200</v>
      </c>
      <c r="L43" s="95">
        <f t="shared" si="1"/>
        <v>300</v>
      </c>
      <c r="M43" s="95">
        <f t="shared" si="1"/>
        <v>400</v>
      </c>
      <c r="N43" s="95">
        <f t="shared" si="1"/>
        <v>200</v>
      </c>
      <c r="O43" s="95">
        <f t="shared" si="1"/>
        <v>200</v>
      </c>
      <c r="P43" s="95">
        <f t="shared" si="1"/>
        <v>40000</v>
      </c>
      <c r="Q43" s="95">
        <f t="shared" si="1"/>
        <v>3400</v>
      </c>
      <c r="R43" s="95">
        <f t="shared" si="1"/>
        <v>8300</v>
      </c>
      <c r="S43" s="95">
        <f t="shared" si="1"/>
        <v>9000</v>
      </c>
      <c r="T43" s="95">
        <f t="shared" si="1"/>
        <v>1600</v>
      </c>
      <c r="U43" s="95">
        <f t="shared" si="1"/>
        <v>6100</v>
      </c>
      <c r="V43" s="95">
        <f t="shared" si="1"/>
        <v>7300</v>
      </c>
      <c r="W43" s="95">
        <f t="shared" si="1"/>
        <v>2500</v>
      </c>
      <c r="X43" s="95">
        <f t="shared" si="1"/>
        <v>200</v>
      </c>
      <c r="Y43" s="95">
        <f t="shared" si="1"/>
        <v>19300</v>
      </c>
      <c r="Z43" s="95">
        <f t="shared" si="1"/>
        <v>0</v>
      </c>
      <c r="AA43" s="95">
        <f t="shared" si="1"/>
        <v>700</v>
      </c>
      <c r="AB43" s="95">
        <f t="shared" si="1"/>
        <v>3200</v>
      </c>
      <c r="AC43" s="95">
        <f t="shared" si="1"/>
        <v>4600</v>
      </c>
      <c r="AD43" s="95">
        <f t="shared" si="1"/>
        <v>1100</v>
      </c>
      <c r="AE43" s="95">
        <f t="shared" si="1"/>
        <v>3300</v>
      </c>
      <c r="AF43" s="95">
        <f t="shared" si="1"/>
        <v>4700</v>
      </c>
      <c r="AG43" s="95">
        <f t="shared" si="1"/>
        <v>4300</v>
      </c>
      <c r="AH43" s="95">
        <f t="shared" si="1"/>
        <v>800</v>
      </c>
      <c r="AI43" s="95">
        <f t="shared" si="1"/>
        <v>0</v>
      </c>
      <c r="AJ43" s="95">
        <f t="shared" si="1"/>
        <v>500</v>
      </c>
      <c r="AK43" s="95">
        <f t="shared" si="1"/>
        <v>900</v>
      </c>
      <c r="AL43" s="95">
        <f t="shared" ref="AL43:BQ43" si="2">AL7+AL35+AL36+AL25</f>
        <v>500</v>
      </c>
      <c r="AM43" s="95">
        <f t="shared" si="2"/>
        <v>1000</v>
      </c>
      <c r="AN43" s="95">
        <f t="shared" si="2"/>
        <v>300</v>
      </c>
      <c r="AO43" s="95">
        <f t="shared" si="2"/>
        <v>200</v>
      </c>
      <c r="AP43" s="95">
        <f t="shared" si="2"/>
        <v>800</v>
      </c>
      <c r="AQ43" s="95">
        <f t="shared" si="2"/>
        <v>200</v>
      </c>
      <c r="AR43" s="95">
        <f t="shared" si="2"/>
        <v>200</v>
      </c>
      <c r="AS43" s="95">
        <f t="shared" si="2"/>
        <v>600</v>
      </c>
      <c r="AT43" s="95">
        <f t="shared" si="2"/>
        <v>200</v>
      </c>
      <c r="AU43" s="95">
        <f t="shared" si="2"/>
        <v>1100</v>
      </c>
      <c r="AV43" s="95">
        <f t="shared" si="2"/>
        <v>0</v>
      </c>
      <c r="AW43" s="95">
        <f t="shared" si="2"/>
        <v>700</v>
      </c>
      <c r="AX43" s="95">
        <f t="shared" si="2"/>
        <v>2700</v>
      </c>
      <c r="AY43" s="95">
        <f t="shared" si="2"/>
        <v>700</v>
      </c>
      <c r="AZ43" s="95">
        <f t="shared" si="2"/>
        <v>400</v>
      </c>
      <c r="BA43" s="95">
        <f t="shared" si="2"/>
        <v>500</v>
      </c>
      <c r="BB43" s="95">
        <f t="shared" si="2"/>
        <v>1900</v>
      </c>
      <c r="BC43" s="95">
        <f t="shared" si="2"/>
        <v>1400</v>
      </c>
      <c r="BD43" s="95">
        <f t="shared" si="2"/>
        <v>500</v>
      </c>
      <c r="BE43" s="95">
        <f t="shared" si="2"/>
        <v>0</v>
      </c>
      <c r="BF43" s="95">
        <f t="shared" si="2"/>
        <v>400</v>
      </c>
      <c r="BG43" s="95">
        <f t="shared" si="2"/>
        <v>5800</v>
      </c>
      <c r="BH43" s="95">
        <f t="shared" si="2"/>
        <v>600</v>
      </c>
      <c r="BI43" s="95">
        <f t="shared" si="2"/>
        <v>400</v>
      </c>
      <c r="BJ43" s="95">
        <f t="shared" si="2"/>
        <v>1300</v>
      </c>
      <c r="BK43" s="95">
        <f t="shared" si="2"/>
        <v>1100</v>
      </c>
      <c r="BL43" s="95">
        <f t="shared" si="2"/>
        <v>600</v>
      </c>
      <c r="BM43" s="95">
        <f t="shared" si="2"/>
        <v>1400</v>
      </c>
      <c r="BN43" s="95">
        <f t="shared" si="2"/>
        <v>900</v>
      </c>
      <c r="BO43" s="95">
        <f t="shared" si="2"/>
        <v>0</v>
      </c>
      <c r="BP43" s="95">
        <f t="shared" si="2"/>
        <v>1600</v>
      </c>
      <c r="BQ43" s="95">
        <f t="shared" si="2"/>
        <v>200</v>
      </c>
      <c r="BR43" s="95">
        <f t="shared" ref="BR43:CW43" si="3">BR7+BR35+BR36+BR25</f>
        <v>700</v>
      </c>
      <c r="BS43" s="95">
        <f t="shared" si="3"/>
        <v>800</v>
      </c>
      <c r="BT43" s="95">
        <f t="shared" si="3"/>
        <v>500</v>
      </c>
      <c r="BU43" s="95">
        <f t="shared" si="3"/>
        <v>200</v>
      </c>
      <c r="BV43" s="95">
        <f t="shared" si="3"/>
        <v>200</v>
      </c>
      <c r="BW43" s="95">
        <f t="shared" si="3"/>
        <v>900</v>
      </c>
      <c r="BX43" s="95">
        <f t="shared" si="3"/>
        <v>0</v>
      </c>
      <c r="BY43" s="95">
        <f t="shared" si="3"/>
        <v>300</v>
      </c>
      <c r="BZ43" s="95">
        <f t="shared" si="3"/>
        <v>300</v>
      </c>
      <c r="CA43" s="95">
        <f t="shared" si="3"/>
        <v>700</v>
      </c>
      <c r="CB43" s="95">
        <f t="shared" si="3"/>
        <v>200</v>
      </c>
      <c r="CC43" s="95">
        <f t="shared" si="3"/>
        <v>200</v>
      </c>
      <c r="CD43" s="95">
        <f t="shared" si="3"/>
        <v>200</v>
      </c>
      <c r="CE43" s="95">
        <f t="shared" si="3"/>
        <v>400</v>
      </c>
      <c r="CF43" s="95">
        <f t="shared" si="3"/>
        <v>400</v>
      </c>
      <c r="CG43" s="95">
        <f t="shared" si="3"/>
        <v>600</v>
      </c>
      <c r="CH43" s="95">
        <f t="shared" si="3"/>
        <v>0</v>
      </c>
      <c r="CI43" s="95">
        <f t="shared" si="3"/>
        <v>400</v>
      </c>
      <c r="CJ43" s="95">
        <f t="shared" si="3"/>
        <v>300</v>
      </c>
      <c r="CK43" s="95">
        <f t="shared" si="3"/>
        <v>300</v>
      </c>
      <c r="CL43" s="95">
        <f t="shared" si="3"/>
        <v>700</v>
      </c>
      <c r="CM43" s="95">
        <f t="shared" si="3"/>
        <v>200</v>
      </c>
      <c r="CN43" s="95">
        <f t="shared" si="3"/>
        <v>0</v>
      </c>
      <c r="CO43" s="95">
        <f t="shared" si="3"/>
        <v>0</v>
      </c>
      <c r="CP43" s="95">
        <f t="shared" si="3"/>
        <v>0</v>
      </c>
      <c r="CQ43" s="95">
        <f t="shared" si="3"/>
        <v>0</v>
      </c>
      <c r="CR43" s="95">
        <f t="shared" si="3"/>
        <v>0</v>
      </c>
      <c r="CS43" s="95">
        <f t="shared" si="3"/>
        <v>0</v>
      </c>
      <c r="CT43" s="95">
        <f t="shared" si="3"/>
        <v>0</v>
      </c>
      <c r="CU43" s="95">
        <f t="shared" si="3"/>
        <v>0</v>
      </c>
      <c r="CV43" s="95">
        <f t="shared" si="3"/>
        <v>0</v>
      </c>
      <c r="CW43" s="95">
        <f t="shared" si="3"/>
        <v>0</v>
      </c>
    </row>
    <row r="44" spans="1:101" x14ac:dyDescent="0.2">
      <c r="A44" s="32"/>
      <c r="B44" s="106" t="s">
        <v>286</v>
      </c>
      <c r="C44" s="96"/>
      <c r="D44" s="96"/>
      <c r="E44" s="97">
        <f>SUM(F44:CW44)</f>
        <v>12300</v>
      </c>
      <c r="F44" s="97">
        <f t="shared" ref="F44:AK44" si="4">F8</f>
        <v>0</v>
      </c>
      <c r="G44" s="97">
        <f t="shared" si="4"/>
        <v>0</v>
      </c>
      <c r="H44" s="97">
        <f t="shared" si="4"/>
        <v>0</v>
      </c>
      <c r="I44" s="97">
        <f t="shared" si="4"/>
        <v>0</v>
      </c>
      <c r="J44" s="97">
        <f t="shared" si="4"/>
        <v>0</v>
      </c>
      <c r="K44" s="97">
        <f t="shared" si="4"/>
        <v>0</v>
      </c>
      <c r="L44" s="97">
        <f t="shared" si="4"/>
        <v>0</v>
      </c>
      <c r="M44" s="97">
        <f t="shared" si="4"/>
        <v>0</v>
      </c>
      <c r="N44" s="97">
        <f t="shared" si="4"/>
        <v>0</v>
      </c>
      <c r="O44" s="97">
        <f t="shared" si="4"/>
        <v>0</v>
      </c>
      <c r="P44" s="97">
        <f t="shared" si="4"/>
        <v>0</v>
      </c>
      <c r="Q44" s="97">
        <f t="shared" si="4"/>
        <v>0</v>
      </c>
      <c r="R44" s="97">
        <f t="shared" si="4"/>
        <v>0</v>
      </c>
      <c r="S44" s="97">
        <f t="shared" si="4"/>
        <v>0</v>
      </c>
      <c r="T44" s="97">
        <f t="shared" si="4"/>
        <v>0</v>
      </c>
      <c r="U44" s="97">
        <f t="shared" si="4"/>
        <v>0</v>
      </c>
      <c r="V44" s="97">
        <f t="shared" si="4"/>
        <v>0</v>
      </c>
      <c r="W44" s="97">
        <f t="shared" si="4"/>
        <v>0</v>
      </c>
      <c r="X44" s="97">
        <f t="shared" si="4"/>
        <v>0</v>
      </c>
      <c r="Y44" s="97">
        <f t="shared" si="4"/>
        <v>0</v>
      </c>
      <c r="Z44" s="97">
        <f t="shared" si="4"/>
        <v>0</v>
      </c>
      <c r="AA44" s="97">
        <f t="shared" si="4"/>
        <v>0</v>
      </c>
      <c r="AB44" s="97">
        <f t="shared" si="4"/>
        <v>0</v>
      </c>
      <c r="AC44" s="97">
        <f t="shared" si="4"/>
        <v>0</v>
      </c>
      <c r="AD44" s="97">
        <f t="shared" si="4"/>
        <v>0</v>
      </c>
      <c r="AE44" s="97">
        <f t="shared" si="4"/>
        <v>0</v>
      </c>
      <c r="AF44" s="97">
        <f t="shared" si="4"/>
        <v>0</v>
      </c>
      <c r="AG44" s="97">
        <f t="shared" si="4"/>
        <v>0</v>
      </c>
      <c r="AH44" s="97">
        <f t="shared" si="4"/>
        <v>0</v>
      </c>
      <c r="AI44" s="97">
        <f t="shared" si="4"/>
        <v>0</v>
      </c>
      <c r="AJ44" s="97">
        <f t="shared" si="4"/>
        <v>900</v>
      </c>
      <c r="AK44" s="97">
        <f t="shared" si="4"/>
        <v>1000</v>
      </c>
      <c r="AL44" s="97">
        <f t="shared" ref="AL44:BQ44" si="5">AL8</f>
        <v>1700</v>
      </c>
      <c r="AM44" s="97">
        <f t="shared" si="5"/>
        <v>1500</v>
      </c>
      <c r="AN44" s="97">
        <f t="shared" si="5"/>
        <v>400</v>
      </c>
      <c r="AO44" s="97">
        <f t="shared" si="5"/>
        <v>400</v>
      </c>
      <c r="AP44" s="97">
        <f t="shared" si="5"/>
        <v>1900</v>
      </c>
      <c r="AQ44" s="97">
        <f t="shared" si="5"/>
        <v>400</v>
      </c>
      <c r="AR44" s="97">
        <f t="shared" si="5"/>
        <v>400</v>
      </c>
      <c r="AS44" s="97">
        <f t="shared" si="5"/>
        <v>1500</v>
      </c>
      <c r="AT44" s="97">
        <f t="shared" si="5"/>
        <v>600</v>
      </c>
      <c r="AU44" s="97">
        <f t="shared" si="5"/>
        <v>1600</v>
      </c>
      <c r="AV44" s="97">
        <f t="shared" si="5"/>
        <v>0</v>
      </c>
      <c r="AW44" s="97">
        <f t="shared" si="5"/>
        <v>0</v>
      </c>
      <c r="AX44" s="97">
        <f t="shared" si="5"/>
        <v>0</v>
      </c>
      <c r="AY44" s="97">
        <f t="shared" si="5"/>
        <v>0</v>
      </c>
      <c r="AZ44" s="97">
        <f t="shared" si="5"/>
        <v>0</v>
      </c>
      <c r="BA44" s="97">
        <f t="shared" si="5"/>
        <v>0</v>
      </c>
      <c r="BB44" s="97">
        <f t="shared" si="5"/>
        <v>0</v>
      </c>
      <c r="BC44" s="97">
        <f t="shared" si="5"/>
        <v>0</v>
      </c>
      <c r="BD44" s="97">
        <f t="shared" si="5"/>
        <v>0</v>
      </c>
      <c r="BE44" s="97">
        <f t="shared" si="5"/>
        <v>0</v>
      </c>
      <c r="BF44" s="97">
        <f t="shared" si="5"/>
        <v>0</v>
      </c>
      <c r="BG44" s="97">
        <f t="shared" si="5"/>
        <v>0</v>
      </c>
      <c r="BH44" s="97">
        <f t="shared" si="5"/>
        <v>0</v>
      </c>
      <c r="BI44" s="97">
        <f t="shared" si="5"/>
        <v>0</v>
      </c>
      <c r="BJ44" s="97">
        <f t="shared" si="5"/>
        <v>0</v>
      </c>
      <c r="BK44" s="97">
        <f t="shared" si="5"/>
        <v>0</v>
      </c>
      <c r="BL44" s="97">
        <f t="shared" si="5"/>
        <v>0</v>
      </c>
      <c r="BM44" s="97">
        <f t="shared" si="5"/>
        <v>0</v>
      </c>
      <c r="BN44" s="97">
        <f t="shared" si="5"/>
        <v>0</v>
      </c>
      <c r="BO44" s="97">
        <f t="shared" si="5"/>
        <v>0</v>
      </c>
      <c r="BP44" s="97">
        <f t="shared" si="5"/>
        <v>0</v>
      </c>
      <c r="BQ44" s="97">
        <f t="shared" si="5"/>
        <v>0</v>
      </c>
      <c r="BR44" s="97">
        <f t="shared" ref="BR44:CW44" si="6">BR8</f>
        <v>0</v>
      </c>
      <c r="BS44" s="97">
        <f t="shared" si="6"/>
        <v>0</v>
      </c>
      <c r="BT44" s="97">
        <f t="shared" si="6"/>
        <v>0</v>
      </c>
      <c r="BU44" s="97">
        <f t="shared" si="6"/>
        <v>0</v>
      </c>
      <c r="BV44" s="97">
        <f t="shared" si="6"/>
        <v>0</v>
      </c>
      <c r="BW44" s="97">
        <f t="shared" si="6"/>
        <v>0</v>
      </c>
      <c r="BX44" s="97">
        <f t="shared" si="6"/>
        <v>0</v>
      </c>
      <c r="BY44" s="97">
        <f t="shared" si="6"/>
        <v>0</v>
      </c>
      <c r="BZ44" s="97">
        <f t="shared" si="6"/>
        <v>0</v>
      </c>
      <c r="CA44" s="97">
        <f t="shared" si="6"/>
        <v>0</v>
      </c>
      <c r="CB44" s="97">
        <f t="shared" si="6"/>
        <v>0</v>
      </c>
      <c r="CC44" s="97">
        <f t="shared" si="6"/>
        <v>0</v>
      </c>
      <c r="CD44" s="97">
        <f t="shared" si="6"/>
        <v>0</v>
      </c>
      <c r="CE44" s="97">
        <f t="shared" si="6"/>
        <v>0</v>
      </c>
      <c r="CF44" s="97">
        <f t="shared" si="6"/>
        <v>0</v>
      </c>
      <c r="CG44" s="97">
        <f t="shared" si="6"/>
        <v>0</v>
      </c>
      <c r="CH44" s="97">
        <f t="shared" si="6"/>
        <v>0</v>
      </c>
      <c r="CI44" s="97">
        <f t="shared" si="6"/>
        <v>0</v>
      </c>
      <c r="CJ44" s="97">
        <f t="shared" si="6"/>
        <v>0</v>
      </c>
      <c r="CK44" s="97">
        <f t="shared" si="6"/>
        <v>0</v>
      </c>
      <c r="CL44" s="97">
        <f t="shared" si="6"/>
        <v>0</v>
      </c>
      <c r="CM44" s="97">
        <f t="shared" si="6"/>
        <v>0</v>
      </c>
      <c r="CN44" s="97">
        <f t="shared" si="6"/>
        <v>0</v>
      </c>
      <c r="CO44" s="97">
        <f t="shared" si="6"/>
        <v>0</v>
      </c>
      <c r="CP44" s="97">
        <f t="shared" si="6"/>
        <v>0</v>
      </c>
      <c r="CQ44" s="97">
        <f t="shared" si="6"/>
        <v>0</v>
      </c>
      <c r="CR44" s="97">
        <f t="shared" si="6"/>
        <v>0</v>
      </c>
      <c r="CS44" s="97">
        <f t="shared" si="6"/>
        <v>0</v>
      </c>
      <c r="CT44" s="97">
        <f t="shared" si="6"/>
        <v>0</v>
      </c>
      <c r="CU44" s="97">
        <f t="shared" si="6"/>
        <v>0</v>
      </c>
      <c r="CV44" s="97">
        <f t="shared" si="6"/>
        <v>0</v>
      </c>
      <c r="CW44" s="97">
        <f t="shared" si="6"/>
        <v>0</v>
      </c>
    </row>
    <row r="45" spans="1:101" x14ac:dyDescent="0.2">
      <c r="A45" s="32"/>
      <c r="B45" s="107" t="s">
        <v>116</v>
      </c>
      <c r="C45" s="94"/>
      <c r="D45" s="94"/>
      <c r="E45" s="95">
        <f>SUM(F45:CW45)</f>
        <v>400500</v>
      </c>
      <c r="F45" s="95">
        <f t="shared" ref="F45:AK45" si="7">F9+F10+F13+F15+F37+F38+F14+F26+F27</f>
        <v>11000</v>
      </c>
      <c r="G45" s="95">
        <f t="shared" si="7"/>
        <v>500</v>
      </c>
      <c r="H45" s="95">
        <f t="shared" si="7"/>
        <v>2100</v>
      </c>
      <c r="I45" s="95">
        <f t="shared" si="7"/>
        <v>500</v>
      </c>
      <c r="J45" s="95">
        <f t="shared" si="7"/>
        <v>700</v>
      </c>
      <c r="K45" s="95">
        <f t="shared" si="7"/>
        <v>1100</v>
      </c>
      <c r="L45" s="95">
        <f t="shared" si="7"/>
        <v>1800</v>
      </c>
      <c r="M45" s="95">
        <f t="shared" si="7"/>
        <v>1800</v>
      </c>
      <c r="N45" s="95">
        <f t="shared" si="7"/>
        <v>500</v>
      </c>
      <c r="O45" s="95">
        <f t="shared" si="7"/>
        <v>900</v>
      </c>
      <c r="P45" s="95">
        <f t="shared" si="7"/>
        <v>35000</v>
      </c>
      <c r="Q45" s="95">
        <f t="shared" si="7"/>
        <v>4600</v>
      </c>
      <c r="R45" s="95">
        <f t="shared" si="7"/>
        <v>11200</v>
      </c>
      <c r="S45" s="95">
        <f t="shared" si="7"/>
        <v>11900</v>
      </c>
      <c r="T45" s="95">
        <f t="shared" si="7"/>
        <v>2200</v>
      </c>
      <c r="U45" s="95">
        <f t="shared" si="7"/>
        <v>8500</v>
      </c>
      <c r="V45" s="95">
        <f t="shared" si="7"/>
        <v>9900</v>
      </c>
      <c r="W45" s="95">
        <f t="shared" si="7"/>
        <v>3800</v>
      </c>
      <c r="X45" s="95">
        <f t="shared" si="7"/>
        <v>600</v>
      </c>
      <c r="Y45" s="95">
        <f t="shared" si="7"/>
        <v>25100</v>
      </c>
      <c r="Z45" s="95">
        <f t="shared" si="7"/>
        <v>18500</v>
      </c>
      <c r="AA45" s="95">
        <f t="shared" si="7"/>
        <v>1700</v>
      </c>
      <c r="AB45" s="95">
        <f t="shared" si="7"/>
        <v>3600</v>
      </c>
      <c r="AC45" s="95">
        <f t="shared" si="7"/>
        <v>3900</v>
      </c>
      <c r="AD45" s="95">
        <f t="shared" si="7"/>
        <v>2200</v>
      </c>
      <c r="AE45" s="95">
        <f t="shared" si="7"/>
        <v>3400</v>
      </c>
      <c r="AF45" s="95">
        <f t="shared" si="7"/>
        <v>3800</v>
      </c>
      <c r="AG45" s="95">
        <f t="shared" si="7"/>
        <v>3300</v>
      </c>
      <c r="AH45" s="95">
        <f t="shared" si="7"/>
        <v>1700</v>
      </c>
      <c r="AI45" s="95">
        <f t="shared" si="7"/>
        <v>17000</v>
      </c>
      <c r="AJ45" s="95">
        <f t="shared" si="7"/>
        <v>2100</v>
      </c>
      <c r="AK45" s="95">
        <f t="shared" si="7"/>
        <v>2600</v>
      </c>
      <c r="AL45" s="95">
        <f t="shared" ref="AL45:BQ45" si="8">AL9+AL10+AL13+AL15+AL37+AL38+AL14+AL26+AL27</f>
        <v>2800</v>
      </c>
      <c r="AM45" s="95">
        <f t="shared" si="8"/>
        <v>3100</v>
      </c>
      <c r="AN45" s="95">
        <f t="shared" si="8"/>
        <v>1900</v>
      </c>
      <c r="AO45" s="95">
        <f t="shared" si="8"/>
        <v>1700</v>
      </c>
      <c r="AP45" s="95">
        <f t="shared" si="8"/>
        <v>2800</v>
      </c>
      <c r="AQ45" s="95">
        <f t="shared" si="8"/>
        <v>1600</v>
      </c>
      <c r="AR45" s="95">
        <f t="shared" si="8"/>
        <v>1600</v>
      </c>
      <c r="AS45" s="95">
        <f t="shared" si="8"/>
        <v>2600</v>
      </c>
      <c r="AT45" s="95">
        <f t="shared" si="8"/>
        <v>1700</v>
      </c>
      <c r="AU45" s="95">
        <f t="shared" si="8"/>
        <v>3100</v>
      </c>
      <c r="AV45" s="95">
        <f t="shared" si="8"/>
        <v>15500</v>
      </c>
      <c r="AW45" s="95">
        <f t="shared" si="8"/>
        <v>1800</v>
      </c>
      <c r="AX45" s="95">
        <f t="shared" si="8"/>
        <v>4600</v>
      </c>
      <c r="AY45" s="95">
        <f t="shared" si="8"/>
        <v>2500</v>
      </c>
      <c r="AZ45" s="95">
        <f t="shared" si="8"/>
        <v>1300</v>
      </c>
      <c r="BA45" s="95">
        <f t="shared" si="8"/>
        <v>1600</v>
      </c>
      <c r="BB45" s="95">
        <f t="shared" si="8"/>
        <v>3200</v>
      </c>
      <c r="BC45" s="95">
        <f t="shared" si="8"/>
        <v>4500</v>
      </c>
      <c r="BD45" s="95">
        <f t="shared" si="8"/>
        <v>1300</v>
      </c>
      <c r="BE45" s="95">
        <f t="shared" si="8"/>
        <v>15500</v>
      </c>
      <c r="BF45" s="95">
        <f t="shared" si="8"/>
        <v>1600</v>
      </c>
      <c r="BG45" s="95">
        <f t="shared" si="8"/>
        <v>14300</v>
      </c>
      <c r="BH45" s="95">
        <f t="shared" si="8"/>
        <v>1700</v>
      </c>
      <c r="BI45" s="95">
        <f t="shared" si="8"/>
        <v>1300</v>
      </c>
      <c r="BJ45" s="95">
        <f t="shared" si="8"/>
        <v>8200</v>
      </c>
      <c r="BK45" s="95">
        <f t="shared" si="8"/>
        <v>18900</v>
      </c>
      <c r="BL45" s="95">
        <f t="shared" si="8"/>
        <v>1500</v>
      </c>
      <c r="BM45" s="95">
        <f t="shared" si="8"/>
        <v>3100</v>
      </c>
      <c r="BN45" s="95">
        <f t="shared" si="8"/>
        <v>1500</v>
      </c>
      <c r="BO45" s="95">
        <f t="shared" si="8"/>
        <v>14000</v>
      </c>
      <c r="BP45" s="95">
        <f t="shared" si="8"/>
        <v>4400</v>
      </c>
      <c r="BQ45" s="95">
        <f t="shared" si="8"/>
        <v>1600</v>
      </c>
      <c r="BR45" s="95">
        <f t="shared" ref="BR45:CW45" si="9">BR9+BR10+BR13+BR15+BR37+BR38+BR14+BR26+BR27</f>
        <v>3500</v>
      </c>
      <c r="BS45" s="95">
        <f t="shared" si="9"/>
        <v>2200</v>
      </c>
      <c r="BT45" s="95">
        <f t="shared" si="9"/>
        <v>2000</v>
      </c>
      <c r="BU45" s="95">
        <f t="shared" si="9"/>
        <v>400</v>
      </c>
      <c r="BV45" s="95">
        <f t="shared" si="9"/>
        <v>400</v>
      </c>
      <c r="BW45" s="95">
        <f t="shared" si="9"/>
        <v>3200</v>
      </c>
      <c r="BX45" s="95">
        <f t="shared" si="9"/>
        <v>9500</v>
      </c>
      <c r="BY45" s="95">
        <f t="shared" si="9"/>
        <v>3200</v>
      </c>
      <c r="BZ45" s="95">
        <f t="shared" si="9"/>
        <v>1200</v>
      </c>
      <c r="CA45" s="95">
        <f t="shared" si="9"/>
        <v>3100</v>
      </c>
      <c r="CB45" s="95">
        <f t="shared" si="9"/>
        <v>900</v>
      </c>
      <c r="CC45" s="95">
        <f t="shared" si="9"/>
        <v>700</v>
      </c>
      <c r="CD45" s="95">
        <f t="shared" si="9"/>
        <v>900</v>
      </c>
      <c r="CE45" s="95">
        <f t="shared" si="9"/>
        <v>2100</v>
      </c>
      <c r="CF45" s="95">
        <f t="shared" si="9"/>
        <v>1000</v>
      </c>
      <c r="CG45" s="95">
        <f t="shared" si="9"/>
        <v>2000</v>
      </c>
      <c r="CH45" s="95">
        <f t="shared" si="9"/>
        <v>9500</v>
      </c>
      <c r="CI45" s="95">
        <f t="shared" si="9"/>
        <v>2200</v>
      </c>
      <c r="CJ45" s="95">
        <f t="shared" si="9"/>
        <v>1700</v>
      </c>
      <c r="CK45" s="95">
        <f t="shared" si="9"/>
        <v>3400</v>
      </c>
      <c r="CL45" s="95">
        <f t="shared" si="9"/>
        <v>2100</v>
      </c>
      <c r="CM45" s="95">
        <f t="shared" si="9"/>
        <v>1000</v>
      </c>
      <c r="CN45" s="95">
        <f t="shared" si="9"/>
        <v>0</v>
      </c>
      <c r="CO45" s="95">
        <f t="shared" si="9"/>
        <v>0</v>
      </c>
      <c r="CP45" s="95">
        <f t="shared" si="9"/>
        <v>0</v>
      </c>
      <c r="CQ45" s="95">
        <f t="shared" si="9"/>
        <v>0</v>
      </c>
      <c r="CR45" s="95">
        <f t="shared" si="9"/>
        <v>0</v>
      </c>
      <c r="CS45" s="95">
        <f t="shared" si="9"/>
        <v>0</v>
      </c>
      <c r="CT45" s="95">
        <f t="shared" si="9"/>
        <v>0</v>
      </c>
      <c r="CU45" s="95">
        <f t="shared" si="9"/>
        <v>0</v>
      </c>
      <c r="CV45" s="95">
        <f t="shared" si="9"/>
        <v>0</v>
      </c>
      <c r="CW45" s="95">
        <f t="shared" si="9"/>
        <v>0</v>
      </c>
    </row>
    <row r="46" spans="1:101" x14ac:dyDescent="0.2">
      <c r="A46" s="32"/>
      <c r="B46" s="109" t="s">
        <v>0</v>
      </c>
      <c r="C46" s="96"/>
      <c r="D46" s="96"/>
      <c r="E46" s="97">
        <f>SUM(F46:CW46)</f>
        <v>4713500</v>
      </c>
      <c r="F46" s="97">
        <f t="shared" ref="F46:AK46" si="10">F11+F16+F17+F18+F19+F20+F21+F22+F23+F28+F29+F30+F31+F32+F33+F39+F40+F41+F42</f>
        <v>28500</v>
      </c>
      <c r="G46" s="97">
        <f t="shared" si="10"/>
        <v>0</v>
      </c>
      <c r="H46" s="97">
        <f t="shared" si="10"/>
        <v>0</v>
      </c>
      <c r="I46" s="97">
        <f t="shared" si="10"/>
        <v>0</v>
      </c>
      <c r="J46" s="97">
        <f t="shared" si="10"/>
        <v>0</v>
      </c>
      <c r="K46" s="97">
        <f t="shared" si="10"/>
        <v>0</v>
      </c>
      <c r="L46" s="97">
        <f t="shared" si="10"/>
        <v>0</v>
      </c>
      <c r="M46" s="97">
        <f t="shared" si="10"/>
        <v>0</v>
      </c>
      <c r="N46" s="97">
        <f t="shared" si="10"/>
        <v>0</v>
      </c>
      <c r="O46" s="97">
        <f t="shared" si="10"/>
        <v>0</v>
      </c>
      <c r="P46" s="97">
        <f t="shared" si="10"/>
        <v>64800</v>
      </c>
      <c r="Q46" s="97">
        <f t="shared" si="10"/>
        <v>0</v>
      </c>
      <c r="R46" s="97">
        <f t="shared" si="10"/>
        <v>0</v>
      </c>
      <c r="S46" s="97">
        <f t="shared" si="10"/>
        <v>0</v>
      </c>
      <c r="T46" s="97">
        <f t="shared" si="10"/>
        <v>0</v>
      </c>
      <c r="U46" s="97">
        <f t="shared" si="10"/>
        <v>0</v>
      </c>
      <c r="V46" s="97">
        <f t="shared" si="10"/>
        <v>0</v>
      </c>
      <c r="W46" s="97">
        <f t="shared" si="10"/>
        <v>0</v>
      </c>
      <c r="X46" s="97">
        <f t="shared" si="10"/>
        <v>0</v>
      </c>
      <c r="Y46" s="97">
        <f t="shared" si="10"/>
        <v>0</v>
      </c>
      <c r="Z46" s="97">
        <f t="shared" si="10"/>
        <v>359800</v>
      </c>
      <c r="AA46" s="97">
        <f t="shared" si="10"/>
        <v>0</v>
      </c>
      <c r="AB46" s="97">
        <f t="shared" si="10"/>
        <v>0</v>
      </c>
      <c r="AC46" s="97">
        <f t="shared" si="10"/>
        <v>0</v>
      </c>
      <c r="AD46" s="97">
        <f t="shared" si="10"/>
        <v>0</v>
      </c>
      <c r="AE46" s="97">
        <f t="shared" si="10"/>
        <v>0</v>
      </c>
      <c r="AF46" s="97">
        <f t="shared" si="10"/>
        <v>0</v>
      </c>
      <c r="AG46" s="97">
        <f t="shared" si="10"/>
        <v>0</v>
      </c>
      <c r="AH46" s="97">
        <f t="shared" si="10"/>
        <v>0</v>
      </c>
      <c r="AI46" s="97">
        <f t="shared" si="10"/>
        <v>286600</v>
      </c>
      <c r="AJ46" s="97">
        <f t="shared" si="10"/>
        <v>0</v>
      </c>
      <c r="AK46" s="97">
        <f t="shared" si="10"/>
        <v>0</v>
      </c>
      <c r="AL46" s="97">
        <f t="shared" ref="AL46:BQ46" si="11">AL11+AL16+AL17+AL18+AL19+AL20+AL21+AL22+AL23+AL28+AL29+AL30+AL31+AL32+AL33+AL39+AL40+AL41+AL42</f>
        <v>0</v>
      </c>
      <c r="AM46" s="97">
        <f t="shared" si="11"/>
        <v>0</v>
      </c>
      <c r="AN46" s="97">
        <f t="shared" si="11"/>
        <v>0</v>
      </c>
      <c r="AO46" s="97">
        <f t="shared" si="11"/>
        <v>0</v>
      </c>
      <c r="AP46" s="97">
        <f t="shared" si="11"/>
        <v>0</v>
      </c>
      <c r="AQ46" s="97">
        <f t="shared" si="11"/>
        <v>0</v>
      </c>
      <c r="AR46" s="97">
        <f t="shared" si="11"/>
        <v>0</v>
      </c>
      <c r="AS46" s="97">
        <f t="shared" si="11"/>
        <v>0</v>
      </c>
      <c r="AT46" s="97">
        <f t="shared" si="11"/>
        <v>0</v>
      </c>
      <c r="AU46" s="97">
        <f t="shared" si="11"/>
        <v>0</v>
      </c>
      <c r="AV46" s="97">
        <f t="shared" si="11"/>
        <v>115500</v>
      </c>
      <c r="AW46" s="97">
        <f t="shared" si="11"/>
        <v>0</v>
      </c>
      <c r="AX46" s="97">
        <f t="shared" si="11"/>
        <v>0</v>
      </c>
      <c r="AY46" s="97">
        <f t="shared" si="11"/>
        <v>0</v>
      </c>
      <c r="AZ46" s="97">
        <f t="shared" si="11"/>
        <v>0</v>
      </c>
      <c r="BA46" s="97">
        <f t="shared" si="11"/>
        <v>0</v>
      </c>
      <c r="BB46" s="97">
        <f t="shared" si="11"/>
        <v>0</v>
      </c>
      <c r="BC46" s="97">
        <f t="shared" si="11"/>
        <v>0</v>
      </c>
      <c r="BD46" s="97">
        <f t="shared" si="11"/>
        <v>0</v>
      </c>
      <c r="BE46" s="97">
        <f t="shared" si="11"/>
        <v>157000</v>
      </c>
      <c r="BF46" s="97">
        <f t="shared" si="11"/>
        <v>0</v>
      </c>
      <c r="BG46" s="97">
        <f t="shared" si="11"/>
        <v>0</v>
      </c>
      <c r="BH46" s="97">
        <f t="shared" si="11"/>
        <v>0</v>
      </c>
      <c r="BI46" s="97">
        <f t="shared" si="11"/>
        <v>0</v>
      </c>
      <c r="BJ46" s="97">
        <f t="shared" si="11"/>
        <v>0</v>
      </c>
      <c r="BK46" s="97">
        <f t="shared" si="11"/>
        <v>0</v>
      </c>
      <c r="BL46" s="97">
        <f t="shared" si="11"/>
        <v>0</v>
      </c>
      <c r="BM46" s="97">
        <f t="shared" si="11"/>
        <v>0</v>
      </c>
      <c r="BN46" s="97">
        <f t="shared" si="11"/>
        <v>0</v>
      </c>
      <c r="BO46" s="97">
        <f t="shared" si="11"/>
        <v>84000</v>
      </c>
      <c r="BP46" s="97">
        <f t="shared" si="11"/>
        <v>0</v>
      </c>
      <c r="BQ46" s="97">
        <f t="shared" si="11"/>
        <v>0</v>
      </c>
      <c r="BR46" s="97">
        <f t="shared" ref="BR46:CW46" si="12">BR11+BR16+BR17+BR18+BR19+BR20+BR21+BR22+BR23+BR28+BR29+BR30+BR31+BR32+BR33+BR39+BR40+BR41+BR42</f>
        <v>0</v>
      </c>
      <c r="BS46" s="97">
        <f t="shared" si="12"/>
        <v>0</v>
      </c>
      <c r="BT46" s="97">
        <f t="shared" si="12"/>
        <v>0</v>
      </c>
      <c r="BU46" s="97">
        <f t="shared" si="12"/>
        <v>0</v>
      </c>
      <c r="BV46" s="97">
        <f t="shared" si="12"/>
        <v>0</v>
      </c>
      <c r="BW46" s="97">
        <f t="shared" si="12"/>
        <v>0</v>
      </c>
      <c r="BX46" s="97">
        <f t="shared" si="12"/>
        <v>47700</v>
      </c>
      <c r="BY46" s="97">
        <f t="shared" si="12"/>
        <v>0</v>
      </c>
      <c r="BZ46" s="97">
        <f t="shared" si="12"/>
        <v>0</v>
      </c>
      <c r="CA46" s="97">
        <f t="shared" si="12"/>
        <v>0</v>
      </c>
      <c r="CB46" s="97">
        <f t="shared" si="12"/>
        <v>0</v>
      </c>
      <c r="CC46" s="97">
        <f t="shared" si="12"/>
        <v>0</v>
      </c>
      <c r="CD46" s="97">
        <f t="shared" si="12"/>
        <v>0</v>
      </c>
      <c r="CE46" s="97">
        <f t="shared" si="12"/>
        <v>0</v>
      </c>
      <c r="CF46" s="97">
        <f t="shared" si="12"/>
        <v>0</v>
      </c>
      <c r="CG46" s="97">
        <f t="shared" si="12"/>
        <v>0</v>
      </c>
      <c r="CH46" s="97">
        <f t="shared" si="12"/>
        <v>37100</v>
      </c>
      <c r="CI46" s="97">
        <f t="shared" si="12"/>
        <v>0</v>
      </c>
      <c r="CJ46" s="97">
        <f t="shared" si="12"/>
        <v>0</v>
      </c>
      <c r="CK46" s="97">
        <f t="shared" si="12"/>
        <v>0</v>
      </c>
      <c r="CL46" s="97">
        <f t="shared" si="12"/>
        <v>0</v>
      </c>
      <c r="CM46" s="97">
        <f t="shared" si="12"/>
        <v>0</v>
      </c>
      <c r="CN46" s="97">
        <f t="shared" si="12"/>
        <v>1853700</v>
      </c>
      <c r="CO46" s="97">
        <f t="shared" si="12"/>
        <v>400000</v>
      </c>
      <c r="CP46" s="97">
        <f t="shared" si="12"/>
        <v>953200</v>
      </c>
      <c r="CQ46" s="97">
        <f t="shared" si="12"/>
        <v>52500</v>
      </c>
      <c r="CR46" s="97">
        <f t="shared" si="12"/>
        <v>55900</v>
      </c>
      <c r="CS46" s="97">
        <f t="shared" si="12"/>
        <v>12200</v>
      </c>
      <c r="CT46" s="97">
        <f t="shared" si="12"/>
        <v>61800</v>
      </c>
      <c r="CU46" s="97">
        <f t="shared" si="12"/>
        <v>94900</v>
      </c>
      <c r="CV46" s="97">
        <f t="shared" si="12"/>
        <v>23200</v>
      </c>
      <c r="CW46" s="97">
        <f t="shared" si="12"/>
        <v>25100</v>
      </c>
    </row>
    <row r="47" spans="1:101" x14ac:dyDescent="0.2">
      <c r="A47" s="33"/>
      <c r="B47" s="104" t="s">
        <v>2</v>
      </c>
      <c r="C47" s="98"/>
      <c r="D47" s="98"/>
      <c r="E47" s="99">
        <f>SUM(F47:CW47)</f>
        <v>5287300</v>
      </c>
      <c r="F47" s="99">
        <f t="shared" ref="F47:AK47" si="13">SUM(F43:F46)</f>
        <v>39500</v>
      </c>
      <c r="G47" s="99">
        <f t="shared" si="13"/>
        <v>700</v>
      </c>
      <c r="H47" s="99">
        <f t="shared" si="13"/>
        <v>2700</v>
      </c>
      <c r="I47" s="99">
        <f t="shared" si="13"/>
        <v>700</v>
      </c>
      <c r="J47" s="99">
        <f t="shared" si="13"/>
        <v>900</v>
      </c>
      <c r="K47" s="99">
        <f t="shared" si="13"/>
        <v>1300</v>
      </c>
      <c r="L47" s="99">
        <f t="shared" si="13"/>
        <v>2100</v>
      </c>
      <c r="M47" s="99">
        <f t="shared" si="13"/>
        <v>2200</v>
      </c>
      <c r="N47" s="99">
        <f t="shared" si="13"/>
        <v>700</v>
      </c>
      <c r="O47" s="99">
        <f t="shared" si="13"/>
        <v>1100</v>
      </c>
      <c r="P47" s="99">
        <f t="shared" si="13"/>
        <v>139800</v>
      </c>
      <c r="Q47" s="99">
        <f t="shared" si="13"/>
        <v>8000</v>
      </c>
      <c r="R47" s="99">
        <f t="shared" si="13"/>
        <v>19500</v>
      </c>
      <c r="S47" s="99">
        <f t="shared" si="13"/>
        <v>20900</v>
      </c>
      <c r="T47" s="99">
        <f t="shared" si="13"/>
        <v>3800</v>
      </c>
      <c r="U47" s="99">
        <f t="shared" si="13"/>
        <v>14600</v>
      </c>
      <c r="V47" s="99">
        <f t="shared" si="13"/>
        <v>17200</v>
      </c>
      <c r="W47" s="99">
        <f t="shared" si="13"/>
        <v>6300</v>
      </c>
      <c r="X47" s="99">
        <f t="shared" si="13"/>
        <v>800</v>
      </c>
      <c r="Y47" s="99">
        <f t="shared" si="13"/>
        <v>44400</v>
      </c>
      <c r="Z47" s="99">
        <f t="shared" si="13"/>
        <v>378300</v>
      </c>
      <c r="AA47" s="99">
        <f t="shared" si="13"/>
        <v>2400</v>
      </c>
      <c r="AB47" s="99">
        <f t="shared" si="13"/>
        <v>6800</v>
      </c>
      <c r="AC47" s="99">
        <f t="shared" si="13"/>
        <v>8500</v>
      </c>
      <c r="AD47" s="99">
        <f t="shared" si="13"/>
        <v>3300</v>
      </c>
      <c r="AE47" s="99">
        <f t="shared" si="13"/>
        <v>6700</v>
      </c>
      <c r="AF47" s="99">
        <f t="shared" si="13"/>
        <v>8500</v>
      </c>
      <c r="AG47" s="99">
        <f t="shared" si="13"/>
        <v>7600</v>
      </c>
      <c r="AH47" s="99">
        <f t="shared" si="13"/>
        <v>2500</v>
      </c>
      <c r="AI47" s="99">
        <f t="shared" si="13"/>
        <v>303600</v>
      </c>
      <c r="AJ47" s="99">
        <f t="shared" si="13"/>
        <v>3500</v>
      </c>
      <c r="AK47" s="99">
        <f t="shared" si="13"/>
        <v>4500</v>
      </c>
      <c r="AL47" s="99">
        <f t="shared" ref="AL47:BQ47" si="14">SUM(AL43:AL46)</f>
        <v>5000</v>
      </c>
      <c r="AM47" s="99">
        <f t="shared" si="14"/>
        <v>5600</v>
      </c>
      <c r="AN47" s="99">
        <f t="shared" si="14"/>
        <v>2600</v>
      </c>
      <c r="AO47" s="99">
        <f t="shared" si="14"/>
        <v>2300</v>
      </c>
      <c r="AP47" s="99">
        <f t="shared" si="14"/>
        <v>5500</v>
      </c>
      <c r="AQ47" s="99">
        <f t="shared" si="14"/>
        <v>2200</v>
      </c>
      <c r="AR47" s="99">
        <f t="shared" si="14"/>
        <v>2200</v>
      </c>
      <c r="AS47" s="99">
        <f t="shared" si="14"/>
        <v>4700</v>
      </c>
      <c r="AT47" s="99">
        <f t="shared" si="14"/>
        <v>2500</v>
      </c>
      <c r="AU47" s="99">
        <f t="shared" si="14"/>
        <v>5800</v>
      </c>
      <c r="AV47" s="99">
        <f t="shared" si="14"/>
        <v>131000</v>
      </c>
      <c r="AW47" s="99">
        <f t="shared" si="14"/>
        <v>2500</v>
      </c>
      <c r="AX47" s="99">
        <f t="shared" si="14"/>
        <v>7300</v>
      </c>
      <c r="AY47" s="99">
        <f t="shared" si="14"/>
        <v>3200</v>
      </c>
      <c r="AZ47" s="99">
        <f t="shared" si="14"/>
        <v>1700</v>
      </c>
      <c r="BA47" s="99">
        <f t="shared" si="14"/>
        <v>2100</v>
      </c>
      <c r="BB47" s="99">
        <f t="shared" si="14"/>
        <v>5100</v>
      </c>
      <c r="BC47" s="99">
        <f t="shared" si="14"/>
        <v>5900</v>
      </c>
      <c r="BD47" s="99">
        <f t="shared" si="14"/>
        <v>1800</v>
      </c>
      <c r="BE47" s="99">
        <f t="shared" si="14"/>
        <v>172500</v>
      </c>
      <c r="BF47" s="99">
        <f t="shared" si="14"/>
        <v>2000</v>
      </c>
      <c r="BG47" s="99">
        <f t="shared" si="14"/>
        <v>20100</v>
      </c>
      <c r="BH47" s="99">
        <f t="shared" si="14"/>
        <v>2300</v>
      </c>
      <c r="BI47" s="99">
        <f t="shared" si="14"/>
        <v>1700</v>
      </c>
      <c r="BJ47" s="99">
        <f t="shared" si="14"/>
        <v>9500</v>
      </c>
      <c r="BK47" s="99">
        <f t="shared" si="14"/>
        <v>20000</v>
      </c>
      <c r="BL47" s="99">
        <f t="shared" si="14"/>
        <v>2100</v>
      </c>
      <c r="BM47" s="99">
        <f t="shared" si="14"/>
        <v>4500</v>
      </c>
      <c r="BN47" s="99">
        <f t="shared" si="14"/>
        <v>2400</v>
      </c>
      <c r="BO47" s="99">
        <f t="shared" si="14"/>
        <v>98000</v>
      </c>
      <c r="BP47" s="99">
        <f t="shared" si="14"/>
        <v>6000</v>
      </c>
      <c r="BQ47" s="99">
        <f t="shared" si="14"/>
        <v>1800</v>
      </c>
      <c r="BR47" s="99">
        <f t="shared" ref="BR47:CW47" si="15">SUM(BR43:BR46)</f>
        <v>4200</v>
      </c>
      <c r="BS47" s="99">
        <f t="shared" si="15"/>
        <v>3000</v>
      </c>
      <c r="BT47" s="99">
        <f t="shared" si="15"/>
        <v>2500</v>
      </c>
      <c r="BU47" s="99">
        <f t="shared" si="15"/>
        <v>600</v>
      </c>
      <c r="BV47" s="99">
        <f t="shared" si="15"/>
        <v>600</v>
      </c>
      <c r="BW47" s="99">
        <f t="shared" si="15"/>
        <v>4100</v>
      </c>
      <c r="BX47" s="99">
        <f t="shared" si="15"/>
        <v>57200</v>
      </c>
      <c r="BY47" s="99">
        <f t="shared" si="15"/>
        <v>3500</v>
      </c>
      <c r="BZ47" s="99">
        <f t="shared" si="15"/>
        <v>1500</v>
      </c>
      <c r="CA47" s="99">
        <f t="shared" si="15"/>
        <v>3800</v>
      </c>
      <c r="CB47" s="99">
        <f t="shared" si="15"/>
        <v>1100</v>
      </c>
      <c r="CC47" s="99">
        <f t="shared" si="15"/>
        <v>900</v>
      </c>
      <c r="CD47" s="99">
        <f t="shared" si="15"/>
        <v>1100</v>
      </c>
      <c r="CE47" s="99">
        <f t="shared" si="15"/>
        <v>2500</v>
      </c>
      <c r="CF47" s="99">
        <f t="shared" si="15"/>
        <v>1400</v>
      </c>
      <c r="CG47" s="99">
        <f t="shared" si="15"/>
        <v>2600</v>
      </c>
      <c r="CH47" s="99">
        <f t="shared" si="15"/>
        <v>46600</v>
      </c>
      <c r="CI47" s="99">
        <f t="shared" si="15"/>
        <v>2600</v>
      </c>
      <c r="CJ47" s="99">
        <f t="shared" si="15"/>
        <v>2000</v>
      </c>
      <c r="CK47" s="99">
        <f t="shared" si="15"/>
        <v>3700</v>
      </c>
      <c r="CL47" s="99">
        <f t="shared" si="15"/>
        <v>2800</v>
      </c>
      <c r="CM47" s="99">
        <f t="shared" si="15"/>
        <v>1200</v>
      </c>
      <c r="CN47" s="99">
        <f t="shared" si="15"/>
        <v>1853700</v>
      </c>
      <c r="CO47" s="99">
        <f t="shared" si="15"/>
        <v>400000</v>
      </c>
      <c r="CP47" s="99">
        <f t="shared" si="15"/>
        <v>953200</v>
      </c>
      <c r="CQ47" s="99">
        <f t="shared" si="15"/>
        <v>52500</v>
      </c>
      <c r="CR47" s="99">
        <f t="shared" si="15"/>
        <v>55900</v>
      </c>
      <c r="CS47" s="99">
        <f t="shared" si="15"/>
        <v>12200</v>
      </c>
      <c r="CT47" s="99">
        <f t="shared" si="15"/>
        <v>61800</v>
      </c>
      <c r="CU47" s="99">
        <f t="shared" si="15"/>
        <v>94900</v>
      </c>
      <c r="CV47" s="99">
        <f t="shared" si="15"/>
        <v>23200</v>
      </c>
      <c r="CW47" s="99">
        <f t="shared" si="15"/>
        <v>25100</v>
      </c>
    </row>
    <row r="49" spans="1:101" s="115" customFormat="1" ht="45.75" x14ac:dyDescent="0.2">
      <c r="A49" s="87" t="s">
        <v>216</v>
      </c>
      <c r="B49" s="88"/>
      <c r="C49" s="88"/>
      <c r="D49" s="88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13"/>
      <c r="AF49" s="113"/>
      <c r="AG49" s="113"/>
      <c r="AH49" s="113"/>
      <c r="AI49" s="113"/>
      <c r="AJ49" s="113"/>
      <c r="AK49" s="113"/>
      <c r="AL49" s="113"/>
      <c r="AM49" s="113"/>
      <c r="AN49" s="113"/>
      <c r="AO49" s="113"/>
      <c r="AP49" s="113"/>
      <c r="AQ49" s="113"/>
      <c r="AR49" s="113"/>
      <c r="AS49" s="113"/>
      <c r="AT49" s="113"/>
      <c r="AU49" s="113"/>
      <c r="AV49" s="113"/>
      <c r="AW49" s="113"/>
      <c r="AX49" s="113"/>
      <c r="AY49" s="113"/>
      <c r="AZ49" s="113"/>
      <c r="BA49" s="113"/>
      <c r="BB49" s="113"/>
      <c r="BC49" s="113"/>
      <c r="BD49" s="113"/>
      <c r="BE49" s="113"/>
      <c r="BF49" s="113"/>
      <c r="BG49" s="113"/>
      <c r="BH49" s="113"/>
      <c r="BI49" s="113"/>
      <c r="BJ49" s="113"/>
      <c r="BK49" s="113"/>
      <c r="BL49" s="113"/>
      <c r="BM49" s="113"/>
      <c r="BN49" s="113"/>
      <c r="BO49" s="113"/>
      <c r="BP49" s="113"/>
      <c r="BQ49" s="113"/>
      <c r="BR49" s="113"/>
      <c r="BS49" s="113"/>
      <c r="BT49" s="113"/>
      <c r="BU49" s="113"/>
      <c r="BV49" s="113"/>
      <c r="BW49" s="113"/>
      <c r="BX49" s="113"/>
      <c r="BY49" s="113"/>
      <c r="BZ49" s="113"/>
      <c r="CA49" s="113"/>
      <c r="CB49" s="113"/>
      <c r="CC49" s="113"/>
      <c r="CD49" s="113"/>
      <c r="CE49" s="113"/>
      <c r="CF49" s="113"/>
      <c r="CG49" s="113"/>
      <c r="CH49" s="113"/>
      <c r="CI49" s="113"/>
      <c r="CJ49" s="113"/>
      <c r="CK49" s="113"/>
      <c r="CL49" s="113"/>
      <c r="CM49" s="113"/>
      <c r="CN49" s="114"/>
      <c r="CO49" s="114"/>
      <c r="CP49" s="114"/>
      <c r="CQ49" s="114"/>
      <c r="CR49" s="114"/>
      <c r="CS49" s="114"/>
      <c r="CT49" s="114"/>
      <c r="CU49" s="114"/>
      <c r="CV49" s="114"/>
      <c r="CW49" s="114"/>
    </row>
    <row r="50" spans="1:101" x14ac:dyDescent="0.2">
      <c r="A50" s="4" t="s">
        <v>4</v>
      </c>
      <c r="B50" s="4" t="s">
        <v>279</v>
      </c>
      <c r="C50" s="4" t="s">
        <v>280</v>
      </c>
      <c r="D50" s="5" t="s">
        <v>5</v>
      </c>
      <c r="E50" s="6" t="s">
        <v>6</v>
      </c>
      <c r="F50" s="7" t="s">
        <v>7</v>
      </c>
      <c r="G50" s="8"/>
      <c r="H50" s="8"/>
      <c r="I50" s="8"/>
      <c r="J50" s="8"/>
      <c r="K50" s="8"/>
      <c r="L50" s="8"/>
      <c r="M50" s="8"/>
      <c r="N50" s="8"/>
      <c r="O50" s="9"/>
      <c r="P50" s="89" t="s">
        <v>8</v>
      </c>
      <c r="Q50" s="90"/>
      <c r="R50" s="90"/>
      <c r="S50" s="90"/>
      <c r="T50" s="90"/>
      <c r="U50" s="90"/>
      <c r="V50" s="90"/>
      <c r="W50" s="90"/>
      <c r="X50" s="90"/>
      <c r="Y50" s="91"/>
      <c r="Z50" s="7" t="s">
        <v>9</v>
      </c>
      <c r="AA50" s="8"/>
      <c r="AB50" s="8"/>
      <c r="AC50" s="8"/>
      <c r="AD50" s="8"/>
      <c r="AE50" s="8"/>
      <c r="AF50" s="8"/>
      <c r="AG50" s="8"/>
      <c r="AH50" s="9"/>
      <c r="AI50" s="89" t="s">
        <v>10</v>
      </c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1"/>
      <c r="AV50" s="89" t="s">
        <v>11</v>
      </c>
      <c r="AW50" s="90"/>
      <c r="AX50" s="90"/>
      <c r="AY50" s="90"/>
      <c r="AZ50" s="90"/>
      <c r="BA50" s="90"/>
      <c r="BB50" s="90"/>
      <c r="BC50" s="90"/>
      <c r="BD50" s="91"/>
      <c r="BE50" s="89" t="s">
        <v>12</v>
      </c>
      <c r="BF50" s="90"/>
      <c r="BG50" s="90"/>
      <c r="BH50" s="90"/>
      <c r="BI50" s="90"/>
      <c r="BJ50" s="90"/>
      <c r="BK50" s="90"/>
      <c r="BL50" s="90"/>
      <c r="BM50" s="90"/>
      <c r="BN50" s="91"/>
      <c r="BO50" s="7" t="s">
        <v>13</v>
      </c>
      <c r="BP50" s="8"/>
      <c r="BQ50" s="8"/>
      <c r="BR50" s="8"/>
      <c r="BS50" s="8"/>
      <c r="BT50" s="8"/>
      <c r="BU50" s="8"/>
      <c r="BV50" s="8"/>
      <c r="BW50" s="9"/>
      <c r="BX50" s="89" t="s">
        <v>14</v>
      </c>
      <c r="BY50" s="90"/>
      <c r="BZ50" s="90"/>
      <c r="CA50" s="90"/>
      <c r="CB50" s="90"/>
      <c r="CC50" s="90"/>
      <c r="CD50" s="90"/>
      <c r="CE50" s="90"/>
      <c r="CF50" s="90"/>
      <c r="CG50" s="91"/>
      <c r="CH50" s="89" t="s">
        <v>15</v>
      </c>
      <c r="CI50" s="90"/>
      <c r="CJ50" s="90"/>
      <c r="CK50" s="90"/>
      <c r="CL50" s="90"/>
      <c r="CM50" s="91"/>
      <c r="CN50" s="10" t="s">
        <v>16</v>
      </c>
      <c r="CO50" s="10" t="s">
        <v>17</v>
      </c>
      <c r="CP50" s="11" t="s">
        <v>3</v>
      </c>
      <c r="CQ50" s="11"/>
      <c r="CR50" s="11"/>
      <c r="CS50" s="11"/>
      <c r="CT50" s="11"/>
      <c r="CU50" s="11"/>
      <c r="CV50" s="11"/>
      <c r="CW50" s="11"/>
    </row>
    <row r="51" spans="1:101" ht="168.75" x14ac:dyDescent="0.2">
      <c r="A51" s="12" t="s">
        <v>4</v>
      </c>
      <c r="B51" s="12"/>
      <c r="C51" s="12"/>
      <c r="D51" s="13"/>
      <c r="E51" s="14"/>
      <c r="F51" s="34" t="s">
        <v>18</v>
      </c>
      <c r="G51" s="16" t="s">
        <v>19</v>
      </c>
      <c r="H51" s="16" t="s">
        <v>20</v>
      </c>
      <c r="I51" s="16" t="s">
        <v>21</v>
      </c>
      <c r="J51" s="16" t="s">
        <v>22</v>
      </c>
      <c r="K51" s="16" t="s">
        <v>23</v>
      </c>
      <c r="L51" s="16" t="s">
        <v>24</v>
      </c>
      <c r="M51" s="16" t="s">
        <v>25</v>
      </c>
      <c r="N51" s="16" t="s">
        <v>26</v>
      </c>
      <c r="O51" s="16" t="s">
        <v>27</v>
      </c>
      <c r="P51" s="34" t="s">
        <v>28</v>
      </c>
      <c r="Q51" s="16" t="s">
        <v>29</v>
      </c>
      <c r="R51" s="16" t="s">
        <v>30</v>
      </c>
      <c r="S51" s="16" t="s">
        <v>31</v>
      </c>
      <c r="T51" s="16" t="s">
        <v>32</v>
      </c>
      <c r="U51" s="16" t="s">
        <v>33</v>
      </c>
      <c r="V51" s="16" t="s">
        <v>34</v>
      </c>
      <c r="W51" s="16" t="s">
        <v>35</v>
      </c>
      <c r="X51" s="16" t="s">
        <v>36</v>
      </c>
      <c r="Y51" s="16" t="s">
        <v>37</v>
      </c>
      <c r="Z51" s="34" t="s">
        <v>38</v>
      </c>
      <c r="AA51" s="16" t="s">
        <v>39</v>
      </c>
      <c r="AB51" s="17" t="s">
        <v>40</v>
      </c>
      <c r="AC51" s="16" t="s">
        <v>41</v>
      </c>
      <c r="AD51" s="16" t="s">
        <v>42</v>
      </c>
      <c r="AE51" s="16" t="s">
        <v>43</v>
      </c>
      <c r="AF51" s="16" t="s">
        <v>44</v>
      </c>
      <c r="AG51" s="16" t="s">
        <v>45</v>
      </c>
      <c r="AH51" s="16" t="s">
        <v>46</v>
      </c>
      <c r="AI51" s="34" t="s">
        <v>47</v>
      </c>
      <c r="AJ51" s="16" t="s">
        <v>48</v>
      </c>
      <c r="AK51" s="16" t="s">
        <v>49</v>
      </c>
      <c r="AL51" s="16" t="s">
        <v>50</v>
      </c>
      <c r="AM51" s="16" t="s">
        <v>51</v>
      </c>
      <c r="AN51" s="16" t="s">
        <v>52</v>
      </c>
      <c r="AO51" s="16" t="s">
        <v>53</v>
      </c>
      <c r="AP51" s="16" t="s">
        <v>54</v>
      </c>
      <c r="AQ51" s="16" t="s">
        <v>55</v>
      </c>
      <c r="AR51" s="16" t="s">
        <v>56</v>
      </c>
      <c r="AS51" s="16" t="s">
        <v>57</v>
      </c>
      <c r="AT51" s="16" t="s">
        <v>58</v>
      </c>
      <c r="AU51" s="16" t="s">
        <v>59</v>
      </c>
      <c r="AV51" s="34" t="s">
        <v>60</v>
      </c>
      <c r="AW51" s="16" t="s">
        <v>61</v>
      </c>
      <c r="AX51" s="16" t="s">
        <v>62</v>
      </c>
      <c r="AY51" s="16" t="s">
        <v>63</v>
      </c>
      <c r="AZ51" s="16" t="s">
        <v>64</v>
      </c>
      <c r="BA51" s="16" t="s">
        <v>65</v>
      </c>
      <c r="BB51" s="16" t="s">
        <v>66</v>
      </c>
      <c r="BC51" s="16" t="s">
        <v>67</v>
      </c>
      <c r="BD51" s="16" t="s">
        <v>68</v>
      </c>
      <c r="BE51" s="34" t="s">
        <v>69</v>
      </c>
      <c r="BF51" s="16" t="s">
        <v>70</v>
      </c>
      <c r="BG51" s="16" t="s">
        <v>71</v>
      </c>
      <c r="BH51" s="16" t="s">
        <v>72</v>
      </c>
      <c r="BI51" s="16" t="s">
        <v>73</v>
      </c>
      <c r="BJ51" s="16" t="s">
        <v>74</v>
      </c>
      <c r="BK51" s="16" t="s">
        <v>75</v>
      </c>
      <c r="BL51" s="16" t="s">
        <v>76</v>
      </c>
      <c r="BM51" s="16" t="s">
        <v>77</v>
      </c>
      <c r="BN51" s="16" t="s">
        <v>78</v>
      </c>
      <c r="BO51" s="34" t="s">
        <v>79</v>
      </c>
      <c r="BP51" s="16" t="s">
        <v>80</v>
      </c>
      <c r="BQ51" s="16" t="s">
        <v>81</v>
      </c>
      <c r="BR51" s="16" t="s">
        <v>82</v>
      </c>
      <c r="BS51" s="16" t="s">
        <v>83</v>
      </c>
      <c r="BT51" s="16" t="s">
        <v>84</v>
      </c>
      <c r="BU51" s="16" t="s">
        <v>85</v>
      </c>
      <c r="BV51" s="17" t="s">
        <v>86</v>
      </c>
      <c r="BW51" s="16" t="s">
        <v>87</v>
      </c>
      <c r="BX51" s="34" t="s">
        <v>88</v>
      </c>
      <c r="BY51" s="16" t="s">
        <v>89</v>
      </c>
      <c r="BZ51" s="16" t="s">
        <v>90</v>
      </c>
      <c r="CA51" s="16" t="s">
        <v>91</v>
      </c>
      <c r="CB51" s="16" t="s">
        <v>92</v>
      </c>
      <c r="CC51" s="16" t="s">
        <v>93</v>
      </c>
      <c r="CD51" s="16" t="s">
        <v>94</v>
      </c>
      <c r="CE51" s="16" t="s">
        <v>95</v>
      </c>
      <c r="CF51" s="16" t="s">
        <v>96</v>
      </c>
      <c r="CG51" s="16" t="s">
        <v>97</v>
      </c>
      <c r="CH51" s="34" t="s">
        <v>98</v>
      </c>
      <c r="CI51" s="16" t="s">
        <v>99</v>
      </c>
      <c r="CJ51" s="16" t="s">
        <v>100</v>
      </c>
      <c r="CK51" s="16" t="s">
        <v>101</v>
      </c>
      <c r="CL51" s="16" t="s">
        <v>102</v>
      </c>
      <c r="CM51" s="16" t="s">
        <v>103</v>
      </c>
      <c r="CN51" s="69"/>
      <c r="CO51" s="69"/>
      <c r="CP51" s="35" t="s">
        <v>104</v>
      </c>
      <c r="CQ51" s="35" t="s">
        <v>105</v>
      </c>
      <c r="CR51" s="35" t="s">
        <v>106</v>
      </c>
      <c r="CS51" s="35" t="s">
        <v>107</v>
      </c>
      <c r="CT51" s="35" t="s">
        <v>323</v>
      </c>
      <c r="CU51" s="35" t="s">
        <v>108</v>
      </c>
      <c r="CV51" s="35" t="s">
        <v>109</v>
      </c>
      <c r="CW51" s="35" t="s">
        <v>110</v>
      </c>
    </row>
    <row r="52" spans="1:101" s="67" customFormat="1" x14ac:dyDescent="0.2">
      <c r="A52" s="37" t="s">
        <v>321</v>
      </c>
      <c r="B52" s="38"/>
      <c r="C52" s="39"/>
      <c r="D52" s="40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</row>
    <row r="53" spans="1:101" x14ac:dyDescent="0.2">
      <c r="A53" s="128"/>
      <c r="B53" s="42" t="s">
        <v>157</v>
      </c>
      <c r="C53" s="129"/>
      <c r="D53" s="129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28"/>
      <c r="CQ53" s="28"/>
      <c r="CR53" s="28"/>
      <c r="CS53" s="28"/>
      <c r="CT53" s="28"/>
      <c r="CU53" s="28"/>
      <c r="CV53" s="28"/>
      <c r="CW53" s="28"/>
    </row>
    <row r="54" spans="1:101" x14ac:dyDescent="0.2">
      <c r="A54" s="130">
        <v>1</v>
      </c>
      <c r="B54" s="131" t="s">
        <v>158</v>
      </c>
      <c r="C54" s="132" t="s">
        <v>159</v>
      </c>
      <c r="D54" s="133" t="s">
        <v>211</v>
      </c>
      <c r="E54" s="134">
        <f>SUM(F54:CW54)</f>
        <v>816000</v>
      </c>
      <c r="F54" s="134">
        <v>38000</v>
      </c>
      <c r="G54" s="135">
        <v>0</v>
      </c>
      <c r="H54" s="135">
        <v>0</v>
      </c>
      <c r="I54" s="135">
        <v>0</v>
      </c>
      <c r="J54" s="135">
        <v>0</v>
      </c>
      <c r="K54" s="135">
        <v>0</v>
      </c>
      <c r="L54" s="135">
        <v>0</v>
      </c>
      <c r="M54" s="135">
        <v>0</v>
      </c>
      <c r="N54" s="135">
        <v>0</v>
      </c>
      <c r="O54" s="135">
        <v>0</v>
      </c>
      <c r="P54" s="134">
        <v>17300</v>
      </c>
      <c r="Q54" s="135">
        <v>0</v>
      </c>
      <c r="R54" s="135">
        <v>0</v>
      </c>
      <c r="S54" s="135">
        <v>0</v>
      </c>
      <c r="T54" s="135">
        <v>0</v>
      </c>
      <c r="U54" s="135">
        <v>0</v>
      </c>
      <c r="V54" s="135">
        <v>0</v>
      </c>
      <c r="W54" s="135">
        <v>0</v>
      </c>
      <c r="X54" s="135">
        <v>0</v>
      </c>
      <c r="Y54" s="135">
        <v>0</v>
      </c>
      <c r="Z54" s="134">
        <v>305800</v>
      </c>
      <c r="AA54" s="135">
        <v>0</v>
      </c>
      <c r="AB54" s="135">
        <v>0</v>
      </c>
      <c r="AC54" s="135">
        <v>0</v>
      </c>
      <c r="AD54" s="135">
        <v>0</v>
      </c>
      <c r="AE54" s="135">
        <v>0</v>
      </c>
      <c r="AF54" s="135">
        <v>0</v>
      </c>
      <c r="AG54" s="135">
        <v>0</v>
      </c>
      <c r="AH54" s="135">
        <v>0</v>
      </c>
      <c r="AI54" s="134">
        <v>187800</v>
      </c>
      <c r="AJ54" s="135">
        <v>0</v>
      </c>
      <c r="AK54" s="135">
        <v>0</v>
      </c>
      <c r="AL54" s="135">
        <v>0</v>
      </c>
      <c r="AM54" s="135">
        <v>0</v>
      </c>
      <c r="AN54" s="135">
        <v>0</v>
      </c>
      <c r="AO54" s="135">
        <v>0</v>
      </c>
      <c r="AP54" s="135">
        <v>0</v>
      </c>
      <c r="AQ54" s="135">
        <v>0</v>
      </c>
      <c r="AR54" s="135">
        <v>0</v>
      </c>
      <c r="AS54" s="135">
        <v>0</v>
      </c>
      <c r="AT54" s="135">
        <v>0</v>
      </c>
      <c r="AU54" s="135">
        <v>0</v>
      </c>
      <c r="AV54" s="134">
        <v>77000</v>
      </c>
      <c r="AW54" s="135">
        <v>0</v>
      </c>
      <c r="AX54" s="135">
        <v>0</v>
      </c>
      <c r="AY54" s="135">
        <v>0</v>
      </c>
      <c r="AZ54" s="135">
        <v>0</v>
      </c>
      <c r="BA54" s="135">
        <v>0</v>
      </c>
      <c r="BB54" s="135">
        <v>0</v>
      </c>
      <c r="BC54" s="135">
        <v>0</v>
      </c>
      <c r="BD54" s="135">
        <v>0</v>
      </c>
      <c r="BE54" s="134">
        <v>61000</v>
      </c>
      <c r="BF54" s="135">
        <v>0</v>
      </c>
      <c r="BG54" s="135">
        <v>0</v>
      </c>
      <c r="BH54" s="135">
        <v>0</v>
      </c>
      <c r="BI54" s="135">
        <v>0</v>
      </c>
      <c r="BJ54" s="135">
        <v>0</v>
      </c>
      <c r="BK54" s="135">
        <v>0</v>
      </c>
      <c r="BL54" s="135">
        <v>0</v>
      </c>
      <c r="BM54" s="135">
        <v>0</v>
      </c>
      <c r="BN54" s="135">
        <v>0</v>
      </c>
      <c r="BO54" s="134">
        <v>61200</v>
      </c>
      <c r="BP54" s="135">
        <v>0</v>
      </c>
      <c r="BQ54" s="135">
        <v>0</v>
      </c>
      <c r="BR54" s="135">
        <v>0</v>
      </c>
      <c r="BS54" s="135">
        <v>0</v>
      </c>
      <c r="BT54" s="135">
        <v>0</v>
      </c>
      <c r="BU54" s="135">
        <v>0</v>
      </c>
      <c r="BV54" s="135">
        <v>0</v>
      </c>
      <c r="BW54" s="135">
        <v>0</v>
      </c>
      <c r="BX54" s="134">
        <v>41900</v>
      </c>
      <c r="BY54" s="135">
        <v>0</v>
      </c>
      <c r="BZ54" s="135">
        <v>0</v>
      </c>
      <c r="CA54" s="135">
        <v>0</v>
      </c>
      <c r="CB54" s="135">
        <v>0</v>
      </c>
      <c r="CC54" s="135">
        <v>0</v>
      </c>
      <c r="CD54" s="135">
        <v>0</v>
      </c>
      <c r="CE54" s="135">
        <v>0</v>
      </c>
      <c r="CF54" s="135">
        <v>0</v>
      </c>
      <c r="CG54" s="135">
        <v>0</v>
      </c>
      <c r="CH54" s="134">
        <v>26000</v>
      </c>
      <c r="CI54" s="135">
        <v>0</v>
      </c>
      <c r="CJ54" s="135">
        <v>0</v>
      </c>
      <c r="CK54" s="135">
        <v>0</v>
      </c>
      <c r="CL54" s="135">
        <v>0</v>
      </c>
      <c r="CM54" s="135">
        <v>0</v>
      </c>
      <c r="CN54" s="135">
        <v>0</v>
      </c>
      <c r="CO54" s="135">
        <v>0</v>
      </c>
      <c r="CP54" s="134"/>
      <c r="CQ54" s="134"/>
      <c r="CR54" s="134"/>
      <c r="CS54" s="134"/>
      <c r="CT54" s="134"/>
      <c r="CU54" s="134"/>
      <c r="CV54" s="134"/>
      <c r="CW54" s="134"/>
    </row>
    <row r="55" spans="1:101" s="51" customFormat="1" x14ac:dyDescent="0.2">
      <c r="A55" s="44" t="s">
        <v>160</v>
      </c>
      <c r="B55" s="45"/>
      <c r="C55" s="45"/>
      <c r="D55" s="46"/>
      <c r="E55" s="47"/>
      <c r="F55" s="48"/>
      <c r="G55" s="47"/>
      <c r="H55" s="47"/>
      <c r="I55" s="47"/>
      <c r="J55" s="47"/>
      <c r="K55" s="47"/>
      <c r="L55" s="47"/>
      <c r="M55" s="47"/>
      <c r="N55" s="47"/>
      <c r="O55" s="47"/>
      <c r="P55" s="48"/>
      <c r="Q55" s="47"/>
      <c r="R55" s="47"/>
      <c r="S55" s="47"/>
      <c r="T55" s="47"/>
      <c r="U55" s="47"/>
      <c r="V55" s="47"/>
      <c r="W55" s="47"/>
      <c r="X55" s="47"/>
      <c r="Y55" s="47"/>
      <c r="Z55" s="48"/>
      <c r="AA55" s="47"/>
      <c r="AB55" s="49"/>
      <c r="AC55" s="47"/>
      <c r="AD55" s="47"/>
      <c r="AE55" s="47"/>
      <c r="AF55" s="47"/>
      <c r="AG55" s="47"/>
      <c r="AH55" s="47"/>
      <c r="AI55" s="48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8"/>
      <c r="AW55" s="47"/>
      <c r="AX55" s="47"/>
      <c r="AY55" s="47"/>
      <c r="AZ55" s="47"/>
      <c r="BA55" s="47"/>
      <c r="BB55" s="47"/>
      <c r="BC55" s="47"/>
      <c r="BD55" s="47"/>
      <c r="BE55" s="48"/>
      <c r="BF55" s="47"/>
      <c r="BG55" s="47"/>
      <c r="BH55" s="47"/>
      <c r="BI55" s="47"/>
      <c r="BJ55" s="47"/>
      <c r="BK55" s="47"/>
      <c r="BL55" s="47"/>
      <c r="BM55" s="47"/>
      <c r="BN55" s="47"/>
      <c r="BO55" s="48"/>
      <c r="BP55" s="47"/>
      <c r="BQ55" s="47"/>
      <c r="BR55" s="47"/>
      <c r="BS55" s="47"/>
      <c r="BT55" s="47"/>
      <c r="BU55" s="47"/>
      <c r="BV55" s="49"/>
      <c r="BW55" s="47"/>
      <c r="BX55" s="48"/>
      <c r="BY55" s="47"/>
      <c r="BZ55" s="47"/>
      <c r="CA55" s="47"/>
      <c r="CB55" s="47"/>
      <c r="CC55" s="47"/>
      <c r="CD55" s="47"/>
      <c r="CE55" s="47"/>
      <c r="CF55" s="47"/>
      <c r="CG55" s="47"/>
      <c r="CH55" s="48"/>
      <c r="CI55" s="47"/>
      <c r="CJ55" s="47"/>
      <c r="CK55" s="47"/>
      <c r="CL55" s="47"/>
      <c r="CM55" s="47"/>
      <c r="CN55" s="50"/>
      <c r="CO55" s="50"/>
      <c r="CP55" s="50"/>
      <c r="CQ55" s="50"/>
      <c r="CR55" s="50"/>
      <c r="CS55" s="50"/>
      <c r="CT55" s="50"/>
      <c r="CU55" s="50"/>
      <c r="CV55" s="50"/>
      <c r="CW55" s="50"/>
    </row>
    <row r="56" spans="1:101" x14ac:dyDescent="0.2">
      <c r="A56" s="136"/>
      <c r="B56" s="42" t="s">
        <v>161</v>
      </c>
      <c r="C56" s="129"/>
      <c r="D56" s="129"/>
      <c r="E56" s="52"/>
      <c r="F56" s="137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  <c r="BI56" s="28"/>
      <c r="BJ56" s="28"/>
      <c r="BK56" s="28"/>
      <c r="BL56" s="28"/>
      <c r="BM56" s="28"/>
      <c r="BN56" s="28"/>
      <c r="BO56" s="28"/>
      <c r="BP56" s="28"/>
      <c r="BQ56" s="28"/>
      <c r="BR56" s="28"/>
      <c r="BS56" s="28"/>
      <c r="BT56" s="28"/>
      <c r="BU56" s="28"/>
      <c r="BV56" s="28"/>
      <c r="BW56" s="28"/>
      <c r="BX56" s="28"/>
      <c r="BY56" s="28"/>
      <c r="BZ56" s="28"/>
      <c r="CA56" s="28"/>
      <c r="CB56" s="28"/>
      <c r="CC56" s="28"/>
      <c r="CD56" s="28"/>
      <c r="CE56" s="28"/>
      <c r="CF56" s="28"/>
      <c r="CG56" s="28"/>
      <c r="CH56" s="28"/>
      <c r="CI56" s="28"/>
      <c r="CJ56" s="28"/>
      <c r="CK56" s="28"/>
      <c r="CL56" s="28"/>
      <c r="CM56" s="28"/>
      <c r="CN56" s="28"/>
      <c r="CO56" s="28"/>
      <c r="CP56" s="28"/>
      <c r="CQ56" s="28"/>
      <c r="CR56" s="28"/>
      <c r="CS56" s="28"/>
      <c r="CT56" s="28"/>
      <c r="CU56" s="28"/>
      <c r="CV56" s="28"/>
      <c r="CW56" s="28"/>
    </row>
    <row r="57" spans="1:101" s="92" customFormat="1" ht="67.5" x14ac:dyDescent="0.2">
      <c r="A57" s="138">
        <v>1</v>
      </c>
      <c r="B57" s="139" t="s">
        <v>162</v>
      </c>
      <c r="C57" s="140" t="s">
        <v>163</v>
      </c>
      <c r="D57" s="141" t="s">
        <v>164</v>
      </c>
      <c r="E57" s="119">
        <f t="shared" ref="E57:E64" si="16">SUM(F57:CW57)</f>
        <v>99200</v>
      </c>
      <c r="F57" s="142">
        <v>12400</v>
      </c>
      <c r="G57" s="119">
        <v>0</v>
      </c>
      <c r="H57" s="119">
        <v>0</v>
      </c>
      <c r="I57" s="119">
        <v>0</v>
      </c>
      <c r="J57" s="119">
        <v>0</v>
      </c>
      <c r="K57" s="119">
        <v>0</v>
      </c>
      <c r="L57" s="119">
        <v>0</v>
      </c>
      <c r="M57" s="119">
        <v>0</v>
      </c>
      <c r="N57" s="119">
        <v>0</v>
      </c>
      <c r="O57" s="119">
        <v>0</v>
      </c>
      <c r="P57" s="142">
        <v>0</v>
      </c>
      <c r="Q57" s="119">
        <v>0</v>
      </c>
      <c r="R57" s="119">
        <v>0</v>
      </c>
      <c r="S57" s="119">
        <v>0</v>
      </c>
      <c r="T57" s="119">
        <v>0</v>
      </c>
      <c r="U57" s="119">
        <v>0</v>
      </c>
      <c r="V57" s="119">
        <v>0</v>
      </c>
      <c r="W57" s="119">
        <v>0</v>
      </c>
      <c r="X57" s="119">
        <v>0</v>
      </c>
      <c r="Y57" s="119">
        <v>0</v>
      </c>
      <c r="Z57" s="142">
        <v>12400</v>
      </c>
      <c r="AA57" s="119">
        <v>0</v>
      </c>
      <c r="AB57" s="119">
        <v>0</v>
      </c>
      <c r="AC57" s="119">
        <v>0</v>
      </c>
      <c r="AD57" s="119">
        <v>0</v>
      </c>
      <c r="AE57" s="119">
        <v>0</v>
      </c>
      <c r="AF57" s="119">
        <v>0</v>
      </c>
      <c r="AG57" s="119">
        <v>0</v>
      </c>
      <c r="AH57" s="119">
        <v>0</v>
      </c>
      <c r="AI57" s="142">
        <v>12400</v>
      </c>
      <c r="AJ57" s="119">
        <v>0</v>
      </c>
      <c r="AK57" s="119">
        <v>0</v>
      </c>
      <c r="AL57" s="119">
        <v>0</v>
      </c>
      <c r="AM57" s="119">
        <v>0</v>
      </c>
      <c r="AN57" s="119">
        <v>0</v>
      </c>
      <c r="AO57" s="119">
        <v>0</v>
      </c>
      <c r="AP57" s="119">
        <v>0</v>
      </c>
      <c r="AQ57" s="119">
        <v>0</v>
      </c>
      <c r="AR57" s="119">
        <v>0</v>
      </c>
      <c r="AS57" s="119">
        <v>0</v>
      </c>
      <c r="AT57" s="119">
        <v>0</v>
      </c>
      <c r="AU57" s="119">
        <v>0</v>
      </c>
      <c r="AV57" s="142">
        <v>12400</v>
      </c>
      <c r="AW57" s="119">
        <v>0</v>
      </c>
      <c r="AX57" s="119">
        <v>0</v>
      </c>
      <c r="AY57" s="119">
        <v>0</v>
      </c>
      <c r="AZ57" s="119">
        <v>0</v>
      </c>
      <c r="BA57" s="119">
        <v>0</v>
      </c>
      <c r="BB57" s="119">
        <v>0</v>
      </c>
      <c r="BC57" s="119">
        <v>0</v>
      </c>
      <c r="BD57" s="119">
        <v>0</v>
      </c>
      <c r="BE57" s="142">
        <v>12400</v>
      </c>
      <c r="BF57" s="119">
        <v>0</v>
      </c>
      <c r="BG57" s="119">
        <v>0</v>
      </c>
      <c r="BH57" s="119">
        <v>0</v>
      </c>
      <c r="BI57" s="119">
        <v>0</v>
      </c>
      <c r="BJ57" s="119">
        <v>0</v>
      </c>
      <c r="BK57" s="119">
        <v>0</v>
      </c>
      <c r="BL57" s="119">
        <v>0</v>
      </c>
      <c r="BM57" s="119">
        <v>0</v>
      </c>
      <c r="BN57" s="119">
        <v>0</v>
      </c>
      <c r="BO57" s="142">
        <v>12400</v>
      </c>
      <c r="BP57" s="119">
        <v>0</v>
      </c>
      <c r="BQ57" s="119">
        <v>0</v>
      </c>
      <c r="BR57" s="119">
        <v>0</v>
      </c>
      <c r="BS57" s="119">
        <v>0</v>
      </c>
      <c r="BT57" s="119">
        <v>0</v>
      </c>
      <c r="BU57" s="119">
        <v>0</v>
      </c>
      <c r="BV57" s="119">
        <v>0</v>
      </c>
      <c r="BW57" s="119">
        <v>0</v>
      </c>
      <c r="BX57" s="142">
        <v>12400</v>
      </c>
      <c r="BY57" s="119">
        <v>0</v>
      </c>
      <c r="BZ57" s="119">
        <v>0</v>
      </c>
      <c r="CA57" s="119">
        <v>0</v>
      </c>
      <c r="CB57" s="119">
        <v>0</v>
      </c>
      <c r="CC57" s="119">
        <v>0</v>
      </c>
      <c r="CD57" s="119">
        <v>0</v>
      </c>
      <c r="CE57" s="119">
        <v>0</v>
      </c>
      <c r="CF57" s="119">
        <v>0</v>
      </c>
      <c r="CG57" s="119">
        <v>0</v>
      </c>
      <c r="CH57" s="142">
        <v>12400</v>
      </c>
      <c r="CI57" s="119">
        <v>0</v>
      </c>
      <c r="CJ57" s="119">
        <v>0</v>
      </c>
      <c r="CK57" s="119">
        <v>0</v>
      </c>
      <c r="CL57" s="119">
        <v>0</v>
      </c>
      <c r="CM57" s="119">
        <v>0</v>
      </c>
      <c r="CN57" s="119">
        <v>0</v>
      </c>
      <c r="CO57" s="119">
        <v>0</v>
      </c>
      <c r="CP57" s="119"/>
      <c r="CQ57" s="119"/>
      <c r="CR57" s="119"/>
      <c r="CS57" s="119"/>
      <c r="CT57" s="119"/>
      <c r="CU57" s="119"/>
      <c r="CV57" s="119"/>
      <c r="CW57" s="119"/>
    </row>
    <row r="58" spans="1:101" s="92" customFormat="1" ht="67.5" x14ac:dyDescent="0.2">
      <c r="A58" s="138">
        <v>2</v>
      </c>
      <c r="B58" s="139" t="s">
        <v>162</v>
      </c>
      <c r="C58" s="140" t="s">
        <v>163</v>
      </c>
      <c r="D58" s="140" t="s">
        <v>165</v>
      </c>
      <c r="E58" s="119">
        <f t="shared" si="16"/>
        <v>11800</v>
      </c>
      <c r="F58" s="142">
        <v>0</v>
      </c>
      <c r="G58" s="119">
        <v>0</v>
      </c>
      <c r="H58" s="119">
        <v>0</v>
      </c>
      <c r="I58" s="119">
        <v>0</v>
      </c>
      <c r="J58" s="119">
        <v>0</v>
      </c>
      <c r="K58" s="119">
        <v>0</v>
      </c>
      <c r="L58" s="119">
        <v>0</v>
      </c>
      <c r="M58" s="119">
        <v>0</v>
      </c>
      <c r="N58" s="119">
        <v>0</v>
      </c>
      <c r="O58" s="119">
        <v>0</v>
      </c>
      <c r="P58" s="142">
        <v>11800</v>
      </c>
      <c r="Q58" s="119">
        <v>0</v>
      </c>
      <c r="R58" s="119">
        <v>0</v>
      </c>
      <c r="S58" s="119">
        <v>0</v>
      </c>
      <c r="T58" s="119">
        <v>0</v>
      </c>
      <c r="U58" s="119">
        <v>0</v>
      </c>
      <c r="V58" s="119">
        <v>0</v>
      </c>
      <c r="W58" s="119">
        <v>0</v>
      </c>
      <c r="X58" s="119">
        <v>0</v>
      </c>
      <c r="Y58" s="119">
        <v>0</v>
      </c>
      <c r="Z58" s="142">
        <v>0</v>
      </c>
      <c r="AA58" s="119">
        <v>0</v>
      </c>
      <c r="AB58" s="119">
        <v>0</v>
      </c>
      <c r="AC58" s="119">
        <v>0</v>
      </c>
      <c r="AD58" s="119">
        <v>0</v>
      </c>
      <c r="AE58" s="119">
        <v>0</v>
      </c>
      <c r="AF58" s="119">
        <v>0</v>
      </c>
      <c r="AG58" s="119">
        <v>0</v>
      </c>
      <c r="AH58" s="119">
        <v>0</v>
      </c>
      <c r="AI58" s="142">
        <v>0</v>
      </c>
      <c r="AJ58" s="119">
        <v>0</v>
      </c>
      <c r="AK58" s="119">
        <v>0</v>
      </c>
      <c r="AL58" s="119">
        <v>0</v>
      </c>
      <c r="AM58" s="119">
        <v>0</v>
      </c>
      <c r="AN58" s="119">
        <v>0</v>
      </c>
      <c r="AO58" s="119">
        <v>0</v>
      </c>
      <c r="AP58" s="119">
        <v>0</v>
      </c>
      <c r="AQ58" s="119">
        <v>0</v>
      </c>
      <c r="AR58" s="119">
        <v>0</v>
      </c>
      <c r="AS58" s="119">
        <v>0</v>
      </c>
      <c r="AT58" s="119">
        <v>0</v>
      </c>
      <c r="AU58" s="119">
        <v>0</v>
      </c>
      <c r="AV58" s="142">
        <v>0</v>
      </c>
      <c r="AW58" s="119">
        <v>0</v>
      </c>
      <c r="AX58" s="119">
        <v>0</v>
      </c>
      <c r="AY58" s="119">
        <v>0</v>
      </c>
      <c r="AZ58" s="119">
        <v>0</v>
      </c>
      <c r="BA58" s="119">
        <v>0</v>
      </c>
      <c r="BB58" s="119">
        <v>0</v>
      </c>
      <c r="BC58" s="119">
        <v>0</v>
      </c>
      <c r="BD58" s="119">
        <v>0</v>
      </c>
      <c r="BE58" s="142">
        <v>0</v>
      </c>
      <c r="BF58" s="119">
        <v>0</v>
      </c>
      <c r="BG58" s="119">
        <v>0</v>
      </c>
      <c r="BH58" s="119">
        <v>0</v>
      </c>
      <c r="BI58" s="119">
        <v>0</v>
      </c>
      <c r="BJ58" s="119">
        <v>0</v>
      </c>
      <c r="BK58" s="119">
        <v>0</v>
      </c>
      <c r="BL58" s="119">
        <v>0</v>
      </c>
      <c r="BM58" s="119">
        <v>0</v>
      </c>
      <c r="BN58" s="119">
        <v>0</v>
      </c>
      <c r="BO58" s="142">
        <v>0</v>
      </c>
      <c r="BP58" s="119">
        <v>0</v>
      </c>
      <c r="BQ58" s="119">
        <v>0</v>
      </c>
      <c r="BR58" s="119">
        <v>0</v>
      </c>
      <c r="BS58" s="119">
        <v>0</v>
      </c>
      <c r="BT58" s="119">
        <v>0</v>
      </c>
      <c r="BU58" s="119">
        <v>0</v>
      </c>
      <c r="BV58" s="119">
        <v>0</v>
      </c>
      <c r="BW58" s="119">
        <v>0</v>
      </c>
      <c r="BX58" s="142">
        <v>0</v>
      </c>
      <c r="BY58" s="119">
        <v>0</v>
      </c>
      <c r="BZ58" s="119">
        <v>0</v>
      </c>
      <c r="CA58" s="119">
        <v>0</v>
      </c>
      <c r="CB58" s="119">
        <v>0</v>
      </c>
      <c r="CC58" s="119">
        <v>0</v>
      </c>
      <c r="CD58" s="119">
        <v>0</v>
      </c>
      <c r="CE58" s="119">
        <v>0</v>
      </c>
      <c r="CF58" s="119">
        <v>0</v>
      </c>
      <c r="CG58" s="119">
        <v>0</v>
      </c>
      <c r="CH58" s="142">
        <v>0</v>
      </c>
      <c r="CI58" s="119">
        <v>0</v>
      </c>
      <c r="CJ58" s="119">
        <v>0</v>
      </c>
      <c r="CK58" s="119">
        <v>0</v>
      </c>
      <c r="CL58" s="119">
        <v>0</v>
      </c>
      <c r="CM58" s="119">
        <v>0</v>
      </c>
      <c r="CN58" s="119">
        <v>0</v>
      </c>
      <c r="CO58" s="119">
        <v>0</v>
      </c>
      <c r="CP58" s="119"/>
      <c r="CQ58" s="119"/>
      <c r="CR58" s="119"/>
      <c r="CS58" s="119"/>
      <c r="CT58" s="119"/>
      <c r="CU58" s="119"/>
      <c r="CV58" s="119"/>
      <c r="CW58" s="119"/>
    </row>
    <row r="59" spans="1:101" s="92" customFormat="1" ht="67.5" x14ac:dyDescent="0.2">
      <c r="A59" s="140">
        <v>3</v>
      </c>
      <c r="B59" s="139" t="s">
        <v>166</v>
      </c>
      <c r="C59" s="140" t="s">
        <v>163</v>
      </c>
      <c r="D59" s="140" t="s">
        <v>167</v>
      </c>
      <c r="E59" s="119">
        <f t="shared" si="16"/>
        <v>558000</v>
      </c>
      <c r="F59" s="119">
        <v>0</v>
      </c>
      <c r="G59" s="119">
        <v>0</v>
      </c>
      <c r="H59" s="119">
        <v>0</v>
      </c>
      <c r="I59" s="119">
        <v>0</v>
      </c>
      <c r="J59" s="119">
        <v>0</v>
      </c>
      <c r="K59" s="119">
        <v>0</v>
      </c>
      <c r="L59" s="119">
        <v>31000</v>
      </c>
      <c r="M59" s="119">
        <v>31000</v>
      </c>
      <c r="N59" s="119">
        <v>0</v>
      </c>
      <c r="O59" s="119">
        <v>0</v>
      </c>
      <c r="P59" s="119">
        <v>0</v>
      </c>
      <c r="Q59" s="119">
        <v>0</v>
      </c>
      <c r="R59" s="119">
        <v>0</v>
      </c>
      <c r="S59" s="119">
        <v>0</v>
      </c>
      <c r="T59" s="119">
        <v>0</v>
      </c>
      <c r="U59" s="119">
        <v>0</v>
      </c>
      <c r="V59" s="119">
        <v>0</v>
      </c>
      <c r="W59" s="119">
        <v>0</v>
      </c>
      <c r="X59" s="119">
        <v>0</v>
      </c>
      <c r="Y59" s="119">
        <v>0</v>
      </c>
      <c r="Z59" s="119">
        <v>0</v>
      </c>
      <c r="AA59" s="119">
        <v>0</v>
      </c>
      <c r="AB59" s="119">
        <v>31000</v>
      </c>
      <c r="AC59" s="119">
        <v>31000</v>
      </c>
      <c r="AD59" s="119">
        <v>0</v>
      </c>
      <c r="AE59" s="119">
        <v>31000</v>
      </c>
      <c r="AF59" s="119">
        <v>31000</v>
      </c>
      <c r="AG59" s="119">
        <v>31000</v>
      </c>
      <c r="AH59" s="119">
        <v>0</v>
      </c>
      <c r="AI59" s="119">
        <v>0</v>
      </c>
      <c r="AJ59" s="119">
        <v>31000</v>
      </c>
      <c r="AK59" s="119">
        <v>31000</v>
      </c>
      <c r="AL59" s="119">
        <v>31000</v>
      </c>
      <c r="AM59" s="119">
        <v>31000</v>
      </c>
      <c r="AN59" s="119">
        <v>0</v>
      </c>
      <c r="AO59" s="119">
        <v>0</v>
      </c>
      <c r="AP59" s="119">
        <v>31000</v>
      </c>
      <c r="AQ59" s="119">
        <v>0</v>
      </c>
      <c r="AR59" s="119">
        <v>0</v>
      </c>
      <c r="AS59" s="119">
        <v>31000</v>
      </c>
      <c r="AT59" s="119"/>
      <c r="AU59" s="119">
        <v>31000</v>
      </c>
      <c r="AV59" s="119">
        <v>0</v>
      </c>
      <c r="AW59" s="119">
        <v>0</v>
      </c>
      <c r="AX59" s="119">
        <v>31000</v>
      </c>
      <c r="AY59" s="119">
        <v>0</v>
      </c>
      <c r="AZ59" s="119">
        <v>0</v>
      </c>
      <c r="BA59" s="119">
        <v>0</v>
      </c>
      <c r="BB59" s="119">
        <v>0</v>
      </c>
      <c r="BC59" s="119">
        <v>0</v>
      </c>
      <c r="BD59" s="119">
        <v>0</v>
      </c>
      <c r="BE59" s="119">
        <v>0</v>
      </c>
      <c r="BF59" s="119">
        <v>0</v>
      </c>
      <c r="BG59" s="119">
        <v>31000</v>
      </c>
      <c r="BH59" s="119">
        <v>0</v>
      </c>
      <c r="BI59" s="119">
        <v>0</v>
      </c>
      <c r="BJ59" s="119">
        <v>0</v>
      </c>
      <c r="BK59" s="119">
        <v>0</v>
      </c>
      <c r="BL59" s="119">
        <v>0</v>
      </c>
      <c r="BM59" s="119">
        <v>0</v>
      </c>
      <c r="BN59" s="119">
        <v>0</v>
      </c>
      <c r="BO59" s="119">
        <v>0</v>
      </c>
      <c r="BP59" s="119">
        <v>0</v>
      </c>
      <c r="BQ59" s="119">
        <v>0</v>
      </c>
      <c r="BR59" s="119">
        <v>31000</v>
      </c>
      <c r="BS59" s="119">
        <v>0</v>
      </c>
      <c r="BT59" s="119">
        <v>0</v>
      </c>
      <c r="BU59" s="119">
        <v>0</v>
      </c>
      <c r="BV59" s="119">
        <v>0</v>
      </c>
      <c r="BW59" s="119">
        <v>0</v>
      </c>
      <c r="BX59" s="119">
        <v>0</v>
      </c>
      <c r="BY59" s="119">
        <v>0</v>
      </c>
      <c r="BZ59" s="119">
        <v>0</v>
      </c>
      <c r="CA59" s="119">
        <v>31000</v>
      </c>
      <c r="CB59" s="119">
        <v>0</v>
      </c>
      <c r="CC59" s="119">
        <v>0</v>
      </c>
      <c r="CD59" s="119">
        <v>0</v>
      </c>
      <c r="CE59" s="119">
        <v>0</v>
      </c>
      <c r="CF59" s="119">
        <v>0</v>
      </c>
      <c r="CG59" s="119">
        <v>0</v>
      </c>
      <c r="CH59" s="119">
        <v>0</v>
      </c>
      <c r="CI59" s="119">
        <v>0</v>
      </c>
      <c r="CJ59" s="119">
        <v>0</v>
      </c>
      <c r="CK59" s="119">
        <v>0</v>
      </c>
      <c r="CL59" s="119">
        <v>0</v>
      </c>
      <c r="CM59" s="119">
        <v>0</v>
      </c>
      <c r="CN59" s="119">
        <v>0</v>
      </c>
      <c r="CO59" s="119">
        <v>0</v>
      </c>
      <c r="CP59" s="119"/>
      <c r="CQ59" s="119"/>
      <c r="CR59" s="119"/>
      <c r="CS59" s="119"/>
      <c r="CT59" s="119"/>
      <c r="CU59" s="119"/>
      <c r="CV59" s="119"/>
      <c r="CW59" s="119"/>
    </row>
    <row r="60" spans="1:101" x14ac:dyDescent="0.2">
      <c r="A60" s="143">
        <v>4</v>
      </c>
      <c r="B60" s="144" t="s">
        <v>168</v>
      </c>
      <c r="C60" s="143" t="s">
        <v>163</v>
      </c>
      <c r="D60" s="143" t="s">
        <v>169</v>
      </c>
      <c r="E60" s="135">
        <f t="shared" si="16"/>
        <v>218900</v>
      </c>
      <c r="F60" s="135">
        <v>0</v>
      </c>
      <c r="G60" s="135">
        <v>0</v>
      </c>
      <c r="H60" s="135">
        <v>0</v>
      </c>
      <c r="I60" s="135">
        <v>0</v>
      </c>
      <c r="J60" s="135">
        <v>0</v>
      </c>
      <c r="K60" s="135">
        <v>0</v>
      </c>
      <c r="L60" s="135">
        <v>0</v>
      </c>
      <c r="M60" s="135">
        <v>0</v>
      </c>
      <c r="N60" s="135">
        <v>0</v>
      </c>
      <c r="O60" s="135">
        <v>0</v>
      </c>
      <c r="P60" s="135">
        <v>0</v>
      </c>
      <c r="Q60" s="135">
        <v>0</v>
      </c>
      <c r="R60" s="135">
        <v>0</v>
      </c>
      <c r="S60" s="135">
        <v>0</v>
      </c>
      <c r="T60" s="135">
        <v>0</v>
      </c>
      <c r="U60" s="135">
        <v>0</v>
      </c>
      <c r="V60" s="135">
        <v>0</v>
      </c>
      <c r="W60" s="135">
        <v>0</v>
      </c>
      <c r="X60" s="135">
        <v>0</v>
      </c>
      <c r="Y60" s="135">
        <v>0</v>
      </c>
      <c r="Z60" s="135">
        <v>0</v>
      </c>
      <c r="AA60" s="135">
        <v>19900</v>
      </c>
      <c r="AB60" s="135">
        <v>0</v>
      </c>
      <c r="AC60" s="135">
        <v>0</v>
      </c>
      <c r="AD60" s="135">
        <v>19900</v>
      </c>
      <c r="AE60" s="135">
        <v>0</v>
      </c>
      <c r="AF60" s="135">
        <v>0</v>
      </c>
      <c r="AG60" s="135">
        <v>0</v>
      </c>
      <c r="AH60" s="135">
        <v>19900</v>
      </c>
      <c r="AI60" s="135">
        <v>0</v>
      </c>
      <c r="AJ60" s="135">
        <v>0</v>
      </c>
      <c r="AK60" s="135">
        <v>0</v>
      </c>
      <c r="AL60" s="135">
        <v>0</v>
      </c>
      <c r="AM60" s="135">
        <v>0</v>
      </c>
      <c r="AN60" s="135">
        <v>0</v>
      </c>
      <c r="AO60" s="135">
        <v>0</v>
      </c>
      <c r="AP60" s="135">
        <v>0</v>
      </c>
      <c r="AQ60" s="135">
        <v>0</v>
      </c>
      <c r="AR60" s="135">
        <v>0</v>
      </c>
      <c r="AS60" s="135">
        <v>0</v>
      </c>
      <c r="AT60" s="135">
        <v>0</v>
      </c>
      <c r="AU60" s="135">
        <v>0</v>
      </c>
      <c r="AV60" s="135">
        <v>0</v>
      </c>
      <c r="AW60" s="135">
        <v>0</v>
      </c>
      <c r="AX60" s="135">
        <v>0</v>
      </c>
      <c r="AY60" s="135">
        <v>0</v>
      </c>
      <c r="AZ60" s="135">
        <v>0</v>
      </c>
      <c r="BA60" s="135">
        <v>0</v>
      </c>
      <c r="BB60" s="135">
        <v>19900</v>
      </c>
      <c r="BC60" s="135">
        <v>0</v>
      </c>
      <c r="BD60" s="135">
        <v>0</v>
      </c>
      <c r="BE60" s="135">
        <v>0</v>
      </c>
      <c r="BF60" s="135">
        <v>0</v>
      </c>
      <c r="BG60" s="135">
        <v>0</v>
      </c>
      <c r="BH60" s="135">
        <v>0</v>
      </c>
      <c r="BI60" s="135">
        <v>0</v>
      </c>
      <c r="BJ60" s="135">
        <v>0</v>
      </c>
      <c r="BK60" s="135">
        <v>19900</v>
      </c>
      <c r="BL60" s="135">
        <v>19900</v>
      </c>
      <c r="BM60" s="135">
        <v>0</v>
      </c>
      <c r="BN60" s="135">
        <v>0</v>
      </c>
      <c r="BO60" s="135">
        <v>0</v>
      </c>
      <c r="BP60" s="135">
        <v>0</v>
      </c>
      <c r="BQ60" s="135">
        <v>0</v>
      </c>
      <c r="BR60" s="135">
        <v>0</v>
      </c>
      <c r="BS60" s="135">
        <v>19900</v>
      </c>
      <c r="BT60" s="135">
        <v>19900</v>
      </c>
      <c r="BU60" s="135">
        <v>0</v>
      </c>
      <c r="BV60" s="135">
        <v>0</v>
      </c>
      <c r="BW60" s="135">
        <v>19900</v>
      </c>
      <c r="BX60" s="135">
        <v>0</v>
      </c>
      <c r="BY60" s="135">
        <v>0</v>
      </c>
      <c r="BZ60" s="135">
        <v>0</v>
      </c>
      <c r="CA60" s="135">
        <v>0</v>
      </c>
      <c r="CB60" s="135">
        <v>0</v>
      </c>
      <c r="CC60" s="135">
        <v>0</v>
      </c>
      <c r="CD60" s="135">
        <v>0</v>
      </c>
      <c r="CE60" s="135">
        <v>0</v>
      </c>
      <c r="CF60" s="135">
        <v>0</v>
      </c>
      <c r="CG60" s="135">
        <v>0</v>
      </c>
      <c r="CH60" s="135">
        <v>0</v>
      </c>
      <c r="CI60" s="135">
        <v>19900</v>
      </c>
      <c r="CJ60" s="135">
        <v>19900</v>
      </c>
      <c r="CK60" s="135">
        <v>0</v>
      </c>
      <c r="CL60" s="135">
        <v>0</v>
      </c>
      <c r="CM60" s="135">
        <v>0</v>
      </c>
      <c r="CN60" s="135">
        <v>0</v>
      </c>
      <c r="CO60" s="135">
        <v>0</v>
      </c>
      <c r="CP60" s="135"/>
      <c r="CQ60" s="135"/>
      <c r="CR60" s="135"/>
      <c r="CS60" s="135"/>
      <c r="CT60" s="135"/>
      <c r="CU60" s="135"/>
      <c r="CV60" s="135"/>
      <c r="CW60" s="135"/>
    </row>
    <row r="61" spans="1:101" x14ac:dyDescent="0.2">
      <c r="A61" s="128">
        <v>5</v>
      </c>
      <c r="B61" s="145" t="s">
        <v>168</v>
      </c>
      <c r="C61" s="128" t="s">
        <v>163</v>
      </c>
      <c r="D61" s="128" t="s">
        <v>170</v>
      </c>
      <c r="E61" s="28">
        <f t="shared" si="16"/>
        <v>40500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0</v>
      </c>
      <c r="Q61" s="28">
        <v>0</v>
      </c>
      <c r="R61" s="28">
        <v>0</v>
      </c>
      <c r="S61" s="28">
        <v>0</v>
      </c>
      <c r="T61" s="28">
        <v>0</v>
      </c>
      <c r="U61" s="28">
        <v>0</v>
      </c>
      <c r="V61" s="28">
        <v>0</v>
      </c>
      <c r="W61" s="28">
        <v>0</v>
      </c>
      <c r="X61" s="28">
        <v>0</v>
      </c>
      <c r="Y61" s="28">
        <v>13500</v>
      </c>
      <c r="Z61" s="28">
        <v>0</v>
      </c>
      <c r="AA61" s="28">
        <v>0</v>
      </c>
      <c r="AB61" s="28">
        <v>0</v>
      </c>
      <c r="AC61" s="28">
        <v>0</v>
      </c>
      <c r="AD61" s="28">
        <v>0</v>
      </c>
      <c r="AE61" s="28">
        <v>0</v>
      </c>
      <c r="AF61" s="28">
        <v>0</v>
      </c>
      <c r="AG61" s="28">
        <v>0</v>
      </c>
      <c r="AH61" s="28">
        <v>0</v>
      </c>
      <c r="AI61" s="28">
        <v>0</v>
      </c>
      <c r="AJ61" s="28">
        <v>0</v>
      </c>
      <c r="AK61" s="28">
        <v>0</v>
      </c>
      <c r="AL61" s="28">
        <v>0</v>
      </c>
      <c r="AM61" s="28">
        <v>0</v>
      </c>
      <c r="AN61" s="28">
        <v>0</v>
      </c>
      <c r="AO61" s="28">
        <v>0</v>
      </c>
      <c r="AP61" s="28">
        <v>0</v>
      </c>
      <c r="AQ61" s="28">
        <v>0</v>
      </c>
      <c r="AR61" s="28">
        <v>0</v>
      </c>
      <c r="AS61" s="28">
        <v>0</v>
      </c>
      <c r="AT61" s="28">
        <v>0</v>
      </c>
      <c r="AU61" s="28">
        <v>0</v>
      </c>
      <c r="AV61" s="28">
        <v>0</v>
      </c>
      <c r="AW61" s="28">
        <v>13500</v>
      </c>
      <c r="AX61" s="28">
        <v>0</v>
      </c>
      <c r="AY61" s="28">
        <v>0</v>
      </c>
      <c r="AZ61" s="28">
        <v>0</v>
      </c>
      <c r="BA61" s="28">
        <v>0</v>
      </c>
      <c r="BB61" s="28">
        <v>0</v>
      </c>
      <c r="BC61" s="28">
        <v>0</v>
      </c>
      <c r="BD61" s="28">
        <v>0</v>
      </c>
      <c r="BE61" s="28">
        <v>0</v>
      </c>
      <c r="BF61" s="28">
        <v>0</v>
      </c>
      <c r="BG61" s="28">
        <v>0</v>
      </c>
      <c r="BH61" s="28">
        <v>0</v>
      </c>
      <c r="BI61" s="28">
        <v>0</v>
      </c>
      <c r="BJ61" s="28">
        <v>0</v>
      </c>
      <c r="BK61" s="28">
        <v>0</v>
      </c>
      <c r="BL61" s="28">
        <v>0</v>
      </c>
      <c r="BM61" s="28">
        <v>0</v>
      </c>
      <c r="BN61" s="28">
        <v>0</v>
      </c>
      <c r="BO61" s="28">
        <v>0</v>
      </c>
      <c r="BP61" s="28">
        <v>13500</v>
      </c>
      <c r="BQ61" s="28">
        <v>0</v>
      </c>
      <c r="BR61" s="28">
        <v>0</v>
      </c>
      <c r="BS61" s="28">
        <v>0</v>
      </c>
      <c r="BT61" s="28">
        <v>0</v>
      </c>
      <c r="BU61" s="28">
        <v>0</v>
      </c>
      <c r="BV61" s="28">
        <v>0</v>
      </c>
      <c r="BW61" s="28">
        <v>0</v>
      </c>
      <c r="BX61" s="28">
        <v>0</v>
      </c>
      <c r="BY61" s="28">
        <v>0</v>
      </c>
      <c r="BZ61" s="28">
        <v>0</v>
      </c>
      <c r="CA61" s="28">
        <v>0</v>
      </c>
      <c r="CB61" s="28">
        <v>0</v>
      </c>
      <c r="CC61" s="28">
        <v>0</v>
      </c>
      <c r="CD61" s="28">
        <v>0</v>
      </c>
      <c r="CE61" s="28">
        <v>0</v>
      </c>
      <c r="CF61" s="28">
        <v>0</v>
      </c>
      <c r="CG61" s="28">
        <v>0</v>
      </c>
      <c r="CH61" s="28">
        <v>0</v>
      </c>
      <c r="CI61" s="28">
        <v>0</v>
      </c>
      <c r="CJ61" s="28">
        <v>0</v>
      </c>
      <c r="CK61" s="28">
        <v>0</v>
      </c>
      <c r="CL61" s="28">
        <v>0</v>
      </c>
      <c r="CM61" s="28">
        <v>0</v>
      </c>
      <c r="CN61" s="28">
        <v>0</v>
      </c>
      <c r="CO61" s="28">
        <v>0</v>
      </c>
      <c r="CP61" s="28"/>
      <c r="CQ61" s="28"/>
      <c r="CR61" s="28"/>
      <c r="CS61" s="28"/>
      <c r="CT61" s="28"/>
      <c r="CU61" s="28"/>
      <c r="CV61" s="28"/>
      <c r="CW61" s="28"/>
    </row>
    <row r="62" spans="1:101" x14ac:dyDescent="0.2">
      <c r="A62" s="128">
        <v>6</v>
      </c>
      <c r="B62" s="145" t="s">
        <v>168</v>
      </c>
      <c r="C62" s="128" t="s">
        <v>163</v>
      </c>
      <c r="D62" s="128" t="s">
        <v>171</v>
      </c>
      <c r="E62" s="28">
        <f t="shared" si="16"/>
        <v>66500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  <c r="AG62" s="28">
        <v>0</v>
      </c>
      <c r="AH62" s="28">
        <v>0</v>
      </c>
      <c r="AI62" s="28">
        <v>0</v>
      </c>
      <c r="AJ62" s="28">
        <v>0</v>
      </c>
      <c r="AK62" s="28">
        <v>0</v>
      </c>
      <c r="AL62" s="28">
        <v>0</v>
      </c>
      <c r="AM62" s="28">
        <v>0</v>
      </c>
      <c r="AN62" s="28">
        <v>0</v>
      </c>
      <c r="AO62" s="28">
        <v>0</v>
      </c>
      <c r="AP62" s="28">
        <v>0</v>
      </c>
      <c r="AQ62" s="28">
        <v>0</v>
      </c>
      <c r="AR62" s="28">
        <v>0</v>
      </c>
      <c r="AS62" s="28">
        <v>0</v>
      </c>
      <c r="AT62" s="28">
        <v>0</v>
      </c>
      <c r="AU62" s="28">
        <v>0</v>
      </c>
      <c r="AV62" s="28">
        <v>0</v>
      </c>
      <c r="AW62" s="28">
        <v>0</v>
      </c>
      <c r="AX62" s="28">
        <v>0</v>
      </c>
      <c r="AY62" s="28">
        <v>0</v>
      </c>
      <c r="AZ62" s="28">
        <v>0</v>
      </c>
      <c r="BA62" s="28">
        <v>0</v>
      </c>
      <c r="BB62" s="28">
        <v>0</v>
      </c>
      <c r="BC62" s="28">
        <v>13300</v>
      </c>
      <c r="BD62" s="28">
        <v>0</v>
      </c>
      <c r="BE62" s="28">
        <v>0</v>
      </c>
      <c r="BF62" s="28">
        <v>0</v>
      </c>
      <c r="BG62" s="28">
        <v>0</v>
      </c>
      <c r="BH62" s="28">
        <v>13300</v>
      </c>
      <c r="BI62" s="28">
        <v>0</v>
      </c>
      <c r="BJ62" s="28">
        <v>0</v>
      </c>
      <c r="BK62" s="28">
        <v>0</v>
      </c>
      <c r="BL62" s="28">
        <v>0</v>
      </c>
      <c r="BM62" s="28">
        <v>0</v>
      </c>
      <c r="BN62" s="28">
        <v>0</v>
      </c>
      <c r="BO62" s="28">
        <v>0</v>
      </c>
      <c r="BP62" s="28">
        <v>0</v>
      </c>
      <c r="BQ62" s="28">
        <v>0</v>
      </c>
      <c r="BR62" s="28">
        <v>0</v>
      </c>
      <c r="BS62" s="28">
        <v>0</v>
      </c>
      <c r="BT62" s="28">
        <v>0</v>
      </c>
      <c r="BU62" s="28">
        <v>0</v>
      </c>
      <c r="BV62" s="28">
        <v>0</v>
      </c>
      <c r="BW62" s="28">
        <v>0</v>
      </c>
      <c r="BX62" s="28">
        <v>0</v>
      </c>
      <c r="BY62" s="28">
        <v>0</v>
      </c>
      <c r="BZ62" s="28">
        <v>0</v>
      </c>
      <c r="CA62" s="28">
        <v>0</v>
      </c>
      <c r="CB62" s="28">
        <v>0</v>
      </c>
      <c r="CC62" s="28">
        <v>0</v>
      </c>
      <c r="CD62" s="28">
        <v>0</v>
      </c>
      <c r="CE62" s="28">
        <v>13300</v>
      </c>
      <c r="CF62" s="28">
        <v>13300</v>
      </c>
      <c r="CG62" s="28">
        <v>0</v>
      </c>
      <c r="CH62" s="28">
        <v>0</v>
      </c>
      <c r="CI62" s="28">
        <v>0</v>
      </c>
      <c r="CJ62" s="28">
        <v>0</v>
      </c>
      <c r="CK62" s="28">
        <v>13300</v>
      </c>
      <c r="CL62" s="28">
        <v>0</v>
      </c>
      <c r="CM62" s="28">
        <v>0</v>
      </c>
      <c r="CN62" s="28">
        <v>0</v>
      </c>
      <c r="CO62" s="28">
        <v>0</v>
      </c>
      <c r="CP62" s="28"/>
      <c r="CQ62" s="28"/>
      <c r="CR62" s="28"/>
      <c r="CS62" s="28"/>
      <c r="CT62" s="28"/>
      <c r="CU62" s="28"/>
      <c r="CV62" s="28"/>
      <c r="CW62" s="28"/>
    </row>
    <row r="63" spans="1:101" x14ac:dyDescent="0.2">
      <c r="A63" s="128">
        <v>7</v>
      </c>
      <c r="B63" s="145" t="s">
        <v>168</v>
      </c>
      <c r="C63" s="128" t="s">
        <v>163</v>
      </c>
      <c r="D63" s="128" t="s">
        <v>172</v>
      </c>
      <c r="E63" s="28">
        <f t="shared" si="16"/>
        <v>188700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0</v>
      </c>
      <c r="Q63" s="28">
        <v>0</v>
      </c>
      <c r="R63" s="28">
        <v>0</v>
      </c>
      <c r="S63" s="28">
        <v>0</v>
      </c>
      <c r="T63" s="28">
        <v>0</v>
      </c>
      <c r="U63" s="28">
        <v>0</v>
      </c>
      <c r="V63" s="28">
        <v>0</v>
      </c>
      <c r="W63" s="28">
        <v>0</v>
      </c>
      <c r="X63" s="28">
        <v>0</v>
      </c>
      <c r="Y63" s="28">
        <v>0</v>
      </c>
      <c r="Z63" s="28">
        <v>0</v>
      </c>
      <c r="AA63" s="28">
        <v>0</v>
      </c>
      <c r="AB63" s="28">
        <v>0</v>
      </c>
      <c r="AC63" s="28">
        <v>0</v>
      </c>
      <c r="AD63" s="28">
        <v>0</v>
      </c>
      <c r="AE63" s="28">
        <v>0</v>
      </c>
      <c r="AF63" s="28">
        <v>0</v>
      </c>
      <c r="AG63" s="28">
        <v>0</v>
      </c>
      <c r="AH63" s="28">
        <v>0</v>
      </c>
      <c r="AI63" s="28">
        <v>0</v>
      </c>
      <c r="AJ63" s="28">
        <v>0</v>
      </c>
      <c r="AK63" s="28">
        <v>0</v>
      </c>
      <c r="AL63" s="28">
        <v>0</v>
      </c>
      <c r="AM63" s="28">
        <v>0</v>
      </c>
      <c r="AN63" s="28">
        <v>11100</v>
      </c>
      <c r="AO63" s="28">
        <v>11100</v>
      </c>
      <c r="AP63" s="28">
        <v>0</v>
      </c>
      <c r="AQ63" s="28">
        <v>0</v>
      </c>
      <c r="AR63" s="28">
        <v>11100</v>
      </c>
      <c r="AS63" s="28">
        <v>0</v>
      </c>
      <c r="AT63" s="28">
        <v>11100</v>
      </c>
      <c r="AU63" s="28">
        <v>0</v>
      </c>
      <c r="AV63" s="28">
        <v>0</v>
      </c>
      <c r="AW63" s="28">
        <v>0</v>
      </c>
      <c r="AX63" s="28">
        <v>0</v>
      </c>
      <c r="AY63" s="28">
        <v>11100</v>
      </c>
      <c r="AZ63" s="28">
        <v>11100</v>
      </c>
      <c r="BA63" s="28">
        <v>11100</v>
      </c>
      <c r="BB63" s="28">
        <v>0</v>
      </c>
      <c r="BC63" s="28">
        <v>0</v>
      </c>
      <c r="BD63" s="28">
        <v>11100</v>
      </c>
      <c r="BE63" s="28">
        <v>0</v>
      </c>
      <c r="BF63" s="28">
        <v>11100</v>
      </c>
      <c r="BG63" s="28">
        <v>0</v>
      </c>
      <c r="BH63" s="28">
        <v>0</v>
      </c>
      <c r="BI63" s="28">
        <v>0</v>
      </c>
      <c r="BJ63" s="28">
        <v>11100</v>
      </c>
      <c r="BK63" s="28">
        <v>0</v>
      </c>
      <c r="BL63" s="28">
        <v>0</v>
      </c>
      <c r="BM63" s="28">
        <v>11100</v>
      </c>
      <c r="BN63" s="28">
        <v>11100</v>
      </c>
      <c r="BO63" s="28">
        <v>0</v>
      </c>
      <c r="BP63" s="28">
        <v>0</v>
      </c>
      <c r="BQ63" s="28">
        <v>11100</v>
      </c>
      <c r="BR63" s="28">
        <v>0</v>
      </c>
      <c r="BS63" s="28">
        <v>0</v>
      </c>
      <c r="BT63" s="28">
        <v>0</v>
      </c>
      <c r="BU63" s="28">
        <v>0</v>
      </c>
      <c r="BV63" s="28">
        <v>0</v>
      </c>
      <c r="BW63" s="28">
        <v>0</v>
      </c>
      <c r="BX63" s="28">
        <v>0</v>
      </c>
      <c r="BY63" s="28">
        <v>11100</v>
      </c>
      <c r="BZ63" s="28">
        <v>0</v>
      </c>
      <c r="CA63" s="28">
        <v>0</v>
      </c>
      <c r="CB63" s="28">
        <v>0</v>
      </c>
      <c r="CC63" s="28">
        <v>0</v>
      </c>
      <c r="CD63" s="28">
        <v>0</v>
      </c>
      <c r="CE63" s="28">
        <v>0</v>
      </c>
      <c r="CF63" s="28">
        <v>0</v>
      </c>
      <c r="CG63" s="28">
        <v>11100</v>
      </c>
      <c r="CH63" s="28">
        <v>0</v>
      </c>
      <c r="CI63" s="28">
        <v>0</v>
      </c>
      <c r="CJ63" s="28">
        <v>0</v>
      </c>
      <c r="CK63" s="28">
        <v>0</v>
      </c>
      <c r="CL63" s="28">
        <v>11100</v>
      </c>
      <c r="CM63" s="28">
        <v>11100</v>
      </c>
      <c r="CN63" s="28">
        <v>0</v>
      </c>
      <c r="CO63" s="28">
        <v>0</v>
      </c>
      <c r="CP63" s="28"/>
      <c r="CQ63" s="28"/>
      <c r="CR63" s="28"/>
      <c r="CS63" s="28"/>
      <c r="CT63" s="28"/>
      <c r="CU63" s="28"/>
      <c r="CV63" s="28"/>
      <c r="CW63" s="28"/>
    </row>
    <row r="64" spans="1:101" x14ac:dyDescent="0.2">
      <c r="A64" s="128">
        <v>8</v>
      </c>
      <c r="B64" s="145" t="s">
        <v>168</v>
      </c>
      <c r="C64" s="128" t="s">
        <v>163</v>
      </c>
      <c r="D64" s="128" t="s">
        <v>173</v>
      </c>
      <c r="E64" s="28">
        <f t="shared" si="16"/>
        <v>46000</v>
      </c>
      <c r="F64" s="28">
        <v>0</v>
      </c>
      <c r="G64" s="28">
        <v>2000</v>
      </c>
      <c r="H64" s="28">
        <v>2000</v>
      </c>
      <c r="I64" s="28">
        <v>2000</v>
      </c>
      <c r="J64" s="28">
        <v>2000</v>
      </c>
      <c r="K64" s="28">
        <v>2000</v>
      </c>
      <c r="L64" s="28">
        <v>0</v>
      </c>
      <c r="M64" s="28">
        <v>0</v>
      </c>
      <c r="N64" s="28">
        <v>2000</v>
      </c>
      <c r="O64" s="28">
        <v>2000</v>
      </c>
      <c r="P64" s="28">
        <v>0</v>
      </c>
      <c r="Q64" s="28">
        <v>2000</v>
      </c>
      <c r="R64" s="28">
        <v>2000</v>
      </c>
      <c r="S64" s="28">
        <v>2000</v>
      </c>
      <c r="T64" s="28">
        <v>2000</v>
      </c>
      <c r="U64" s="28">
        <v>2000</v>
      </c>
      <c r="V64" s="28">
        <v>2000</v>
      </c>
      <c r="W64" s="28">
        <v>2000</v>
      </c>
      <c r="X64" s="28">
        <v>2000</v>
      </c>
      <c r="Y64" s="28">
        <v>0</v>
      </c>
      <c r="Z64" s="28">
        <v>0</v>
      </c>
      <c r="AA64" s="28">
        <v>0</v>
      </c>
      <c r="AB64" s="28">
        <v>0</v>
      </c>
      <c r="AC64" s="28">
        <v>0</v>
      </c>
      <c r="AD64" s="28">
        <v>0</v>
      </c>
      <c r="AE64" s="28">
        <v>0</v>
      </c>
      <c r="AF64" s="28">
        <v>0</v>
      </c>
      <c r="AG64" s="28">
        <v>0</v>
      </c>
      <c r="AH64" s="28">
        <v>0</v>
      </c>
      <c r="AI64" s="28">
        <v>0</v>
      </c>
      <c r="AJ64" s="28">
        <v>0</v>
      </c>
      <c r="AK64" s="28">
        <v>0</v>
      </c>
      <c r="AL64" s="28">
        <v>0</v>
      </c>
      <c r="AM64" s="28">
        <v>0</v>
      </c>
      <c r="AN64" s="28">
        <v>0</v>
      </c>
      <c r="AO64" s="28">
        <v>0</v>
      </c>
      <c r="AP64" s="28">
        <v>0</v>
      </c>
      <c r="AQ64" s="28">
        <v>2000</v>
      </c>
      <c r="AR64" s="28">
        <v>0</v>
      </c>
      <c r="AS64" s="28">
        <v>0</v>
      </c>
      <c r="AT64" s="28">
        <v>0</v>
      </c>
      <c r="AU64" s="28">
        <v>0</v>
      </c>
      <c r="AV64" s="28">
        <v>0</v>
      </c>
      <c r="AW64" s="28">
        <v>0</v>
      </c>
      <c r="AX64" s="28">
        <v>0</v>
      </c>
      <c r="AY64" s="28">
        <v>0</v>
      </c>
      <c r="AZ64" s="28">
        <v>0</v>
      </c>
      <c r="BA64" s="28">
        <v>0</v>
      </c>
      <c r="BB64" s="28">
        <v>0</v>
      </c>
      <c r="BC64" s="28">
        <v>0</v>
      </c>
      <c r="BD64" s="28">
        <v>0</v>
      </c>
      <c r="BE64" s="28">
        <v>0</v>
      </c>
      <c r="BF64" s="28">
        <v>0</v>
      </c>
      <c r="BG64" s="28">
        <v>0</v>
      </c>
      <c r="BH64" s="28">
        <v>0</v>
      </c>
      <c r="BI64" s="28">
        <v>2000</v>
      </c>
      <c r="BJ64" s="28">
        <v>0</v>
      </c>
      <c r="BK64" s="28">
        <v>0</v>
      </c>
      <c r="BL64" s="28">
        <v>0</v>
      </c>
      <c r="BM64" s="28">
        <v>0</v>
      </c>
      <c r="BN64" s="28">
        <v>0</v>
      </c>
      <c r="BO64" s="28">
        <v>0</v>
      </c>
      <c r="BP64" s="28">
        <v>0</v>
      </c>
      <c r="BQ64" s="28">
        <v>0</v>
      </c>
      <c r="BR64" s="28">
        <v>0</v>
      </c>
      <c r="BS64" s="28">
        <v>0</v>
      </c>
      <c r="BT64" s="28">
        <v>0</v>
      </c>
      <c r="BU64" s="28">
        <v>2000</v>
      </c>
      <c r="BV64" s="28">
        <v>2000</v>
      </c>
      <c r="BW64" s="28">
        <v>0</v>
      </c>
      <c r="BX64" s="28">
        <v>0</v>
      </c>
      <c r="BY64" s="28">
        <v>0</v>
      </c>
      <c r="BZ64" s="28">
        <v>2000</v>
      </c>
      <c r="CA64" s="28">
        <v>0</v>
      </c>
      <c r="CB64" s="28">
        <v>2000</v>
      </c>
      <c r="CC64" s="28">
        <v>2000</v>
      </c>
      <c r="CD64" s="28">
        <v>2000</v>
      </c>
      <c r="CE64" s="28">
        <v>0</v>
      </c>
      <c r="CF64" s="28">
        <v>0</v>
      </c>
      <c r="CG64" s="28">
        <v>0</v>
      </c>
      <c r="CH64" s="28">
        <v>0</v>
      </c>
      <c r="CI64" s="28">
        <v>0</v>
      </c>
      <c r="CJ64" s="28">
        <v>0</v>
      </c>
      <c r="CK64" s="28">
        <v>0</v>
      </c>
      <c r="CL64" s="28">
        <v>0</v>
      </c>
      <c r="CM64" s="28">
        <v>0</v>
      </c>
      <c r="CN64" s="28">
        <v>0</v>
      </c>
      <c r="CO64" s="28">
        <v>0</v>
      </c>
      <c r="CP64" s="28"/>
      <c r="CQ64" s="28"/>
      <c r="CR64" s="28"/>
      <c r="CS64" s="28"/>
      <c r="CT64" s="28"/>
      <c r="CU64" s="28"/>
      <c r="CV64" s="28"/>
      <c r="CW64" s="28"/>
    </row>
    <row r="65" spans="1:101" x14ac:dyDescent="0.2">
      <c r="A65" s="146"/>
      <c r="B65" s="53" t="s">
        <v>157</v>
      </c>
      <c r="C65" s="147"/>
      <c r="D65" s="147"/>
      <c r="E65" s="54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  <c r="AA65" s="148"/>
      <c r="AB65" s="148"/>
      <c r="AC65" s="148"/>
      <c r="AD65" s="148"/>
      <c r="AE65" s="148"/>
      <c r="AF65" s="148"/>
      <c r="AG65" s="148"/>
      <c r="AH65" s="148"/>
      <c r="AI65" s="148"/>
      <c r="AJ65" s="148"/>
      <c r="AK65" s="148"/>
      <c r="AL65" s="148"/>
      <c r="AM65" s="148"/>
      <c r="AN65" s="148"/>
      <c r="AO65" s="148"/>
      <c r="AP65" s="148"/>
      <c r="AQ65" s="148"/>
      <c r="AR65" s="148"/>
      <c r="AS65" s="148"/>
      <c r="AT65" s="148"/>
      <c r="AU65" s="148"/>
      <c r="AV65" s="148"/>
      <c r="AW65" s="148"/>
      <c r="AX65" s="148"/>
      <c r="AY65" s="148"/>
      <c r="AZ65" s="148"/>
      <c r="BA65" s="148"/>
      <c r="BB65" s="148"/>
      <c r="BC65" s="148"/>
      <c r="BD65" s="148"/>
      <c r="BE65" s="148"/>
      <c r="BF65" s="148"/>
      <c r="BG65" s="148"/>
      <c r="BH65" s="148"/>
      <c r="BI65" s="148"/>
      <c r="BJ65" s="148"/>
      <c r="BK65" s="148"/>
      <c r="BL65" s="148"/>
      <c r="BM65" s="148"/>
      <c r="BN65" s="148"/>
      <c r="BO65" s="148"/>
      <c r="BP65" s="148"/>
      <c r="BQ65" s="148"/>
      <c r="BR65" s="148"/>
      <c r="BS65" s="148"/>
      <c r="BT65" s="148"/>
      <c r="BU65" s="148"/>
      <c r="BV65" s="148"/>
      <c r="BW65" s="148"/>
      <c r="BX65" s="148"/>
      <c r="BY65" s="148"/>
      <c r="BZ65" s="148"/>
      <c r="CA65" s="148"/>
      <c r="CB65" s="148"/>
      <c r="CC65" s="148"/>
      <c r="CD65" s="148"/>
      <c r="CE65" s="148"/>
      <c r="CF65" s="148"/>
      <c r="CG65" s="148"/>
      <c r="CH65" s="148"/>
      <c r="CI65" s="148"/>
      <c r="CJ65" s="148"/>
      <c r="CK65" s="148"/>
      <c r="CL65" s="148"/>
      <c r="CM65" s="148"/>
      <c r="CN65" s="148"/>
      <c r="CO65" s="148"/>
      <c r="CP65" s="149"/>
      <c r="CQ65" s="149"/>
      <c r="CR65" s="149"/>
      <c r="CS65" s="149"/>
      <c r="CT65" s="149"/>
      <c r="CU65" s="149"/>
      <c r="CV65" s="149"/>
      <c r="CW65" s="149"/>
    </row>
    <row r="66" spans="1:101" x14ac:dyDescent="0.2">
      <c r="A66" s="143">
        <v>1</v>
      </c>
      <c r="B66" s="150" t="s">
        <v>174</v>
      </c>
      <c r="C66" s="129" t="s">
        <v>159</v>
      </c>
      <c r="D66" s="151" t="s">
        <v>322</v>
      </c>
      <c r="E66" s="28">
        <f>SUM(F66:CW66)</f>
        <v>855000</v>
      </c>
      <c r="F66" s="28">
        <v>0</v>
      </c>
      <c r="G66" s="28">
        <v>0</v>
      </c>
      <c r="H66" s="28">
        <v>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28">
        <v>0</v>
      </c>
      <c r="V66" s="28">
        <v>0</v>
      </c>
      <c r="W66" s="28">
        <v>0</v>
      </c>
      <c r="X66" s="28">
        <v>0</v>
      </c>
      <c r="Y66" s="28">
        <v>0</v>
      </c>
      <c r="Z66" s="28">
        <v>0</v>
      </c>
      <c r="AA66" s="28">
        <v>0</v>
      </c>
      <c r="AB66" s="28">
        <v>0</v>
      </c>
      <c r="AC66" s="28">
        <v>0</v>
      </c>
      <c r="AD66" s="28">
        <v>0</v>
      </c>
      <c r="AE66" s="28">
        <v>0</v>
      </c>
      <c r="AF66" s="28">
        <v>0</v>
      </c>
      <c r="AG66" s="28">
        <v>0</v>
      </c>
      <c r="AH66" s="28">
        <v>0</v>
      </c>
      <c r="AI66" s="28">
        <v>0</v>
      </c>
      <c r="AJ66" s="28">
        <v>0</v>
      </c>
      <c r="AK66" s="28">
        <v>0</v>
      </c>
      <c r="AL66" s="28">
        <v>0</v>
      </c>
      <c r="AM66" s="28">
        <v>0</v>
      </c>
      <c r="AN66" s="28">
        <v>0</v>
      </c>
      <c r="AO66" s="28">
        <v>0</v>
      </c>
      <c r="AP66" s="28">
        <v>0</v>
      </c>
      <c r="AQ66" s="28">
        <v>0</v>
      </c>
      <c r="AR66" s="28">
        <v>0</v>
      </c>
      <c r="AS66" s="28">
        <v>0</v>
      </c>
      <c r="AT66" s="28">
        <v>0</v>
      </c>
      <c r="AU66" s="28">
        <v>0</v>
      </c>
      <c r="AV66" s="28">
        <v>0</v>
      </c>
      <c r="AW66" s="28">
        <v>0</v>
      </c>
      <c r="AX66" s="28">
        <v>0</v>
      </c>
      <c r="AY66" s="28">
        <v>0</v>
      </c>
      <c r="AZ66" s="28">
        <v>0</v>
      </c>
      <c r="BA66" s="28">
        <v>0</v>
      </c>
      <c r="BB66" s="28">
        <v>0</v>
      </c>
      <c r="BC66" s="28">
        <v>0</v>
      </c>
      <c r="BD66" s="28">
        <v>0</v>
      </c>
      <c r="BE66" s="28">
        <v>0</v>
      </c>
      <c r="BF66" s="28">
        <v>0</v>
      </c>
      <c r="BG66" s="28">
        <v>0</v>
      </c>
      <c r="BH66" s="28">
        <v>0</v>
      </c>
      <c r="BI66" s="28">
        <v>0</v>
      </c>
      <c r="BJ66" s="28">
        <v>0</v>
      </c>
      <c r="BK66" s="28">
        <v>0</v>
      </c>
      <c r="BL66" s="28">
        <v>0</v>
      </c>
      <c r="BM66" s="28">
        <v>0</v>
      </c>
      <c r="BN66" s="28">
        <v>0</v>
      </c>
      <c r="BO66" s="28">
        <v>0</v>
      </c>
      <c r="BP66" s="28">
        <v>0</v>
      </c>
      <c r="BQ66" s="28">
        <v>0</v>
      </c>
      <c r="BR66" s="28">
        <v>0</v>
      </c>
      <c r="BS66" s="28">
        <v>0</v>
      </c>
      <c r="BT66" s="28">
        <v>0</v>
      </c>
      <c r="BU66" s="28">
        <v>0</v>
      </c>
      <c r="BV66" s="28">
        <v>0</v>
      </c>
      <c r="BW66" s="28">
        <v>0</v>
      </c>
      <c r="BX66" s="28">
        <v>0</v>
      </c>
      <c r="BY66" s="28">
        <v>0</v>
      </c>
      <c r="BZ66" s="28">
        <v>0</v>
      </c>
      <c r="CA66" s="28">
        <v>0</v>
      </c>
      <c r="CB66" s="28">
        <v>0</v>
      </c>
      <c r="CC66" s="28">
        <v>0</v>
      </c>
      <c r="CD66" s="28">
        <v>0</v>
      </c>
      <c r="CE66" s="28">
        <v>0</v>
      </c>
      <c r="CF66" s="28">
        <v>0</v>
      </c>
      <c r="CG66" s="28">
        <v>0</v>
      </c>
      <c r="CH66" s="28">
        <v>0</v>
      </c>
      <c r="CI66" s="28">
        <v>0</v>
      </c>
      <c r="CJ66" s="28">
        <v>0</v>
      </c>
      <c r="CK66" s="28">
        <v>0</v>
      </c>
      <c r="CL66" s="28">
        <v>0</v>
      </c>
      <c r="CM66" s="28">
        <v>0</v>
      </c>
      <c r="CN66" s="28">
        <v>0</v>
      </c>
      <c r="CO66" s="28">
        <v>855000</v>
      </c>
      <c r="CP66" s="28">
        <v>0</v>
      </c>
      <c r="CQ66" s="28">
        <v>0</v>
      </c>
      <c r="CR66" s="28">
        <v>0</v>
      </c>
      <c r="CS66" s="28">
        <v>0</v>
      </c>
      <c r="CT66" s="28">
        <v>0</v>
      </c>
      <c r="CU66" s="28">
        <v>0</v>
      </c>
      <c r="CV66" s="28">
        <v>0</v>
      </c>
      <c r="CW66" s="28">
        <v>0</v>
      </c>
    </row>
    <row r="67" spans="1:101" x14ac:dyDescent="0.2">
      <c r="A67" s="128">
        <v>2</v>
      </c>
      <c r="B67" s="150" t="s">
        <v>175</v>
      </c>
      <c r="C67" s="129" t="s">
        <v>159</v>
      </c>
      <c r="D67" s="151" t="s">
        <v>210</v>
      </c>
      <c r="E67" s="28">
        <f>SUM(F67:CW67)</f>
        <v>437000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0</v>
      </c>
      <c r="O67" s="28">
        <v>0</v>
      </c>
      <c r="P67" s="28">
        <v>0</v>
      </c>
      <c r="Q67" s="28">
        <v>0</v>
      </c>
      <c r="R67" s="28">
        <v>0</v>
      </c>
      <c r="S67" s="28">
        <v>0</v>
      </c>
      <c r="T67" s="28">
        <v>0</v>
      </c>
      <c r="U67" s="28">
        <v>0</v>
      </c>
      <c r="V67" s="28">
        <v>0</v>
      </c>
      <c r="W67" s="28">
        <v>0</v>
      </c>
      <c r="X67" s="28">
        <v>0</v>
      </c>
      <c r="Y67" s="28">
        <v>0</v>
      </c>
      <c r="Z67" s="28">
        <v>0</v>
      </c>
      <c r="AA67" s="28">
        <v>0</v>
      </c>
      <c r="AB67" s="28">
        <v>0</v>
      </c>
      <c r="AC67" s="28">
        <v>0</v>
      </c>
      <c r="AD67" s="28">
        <v>0</v>
      </c>
      <c r="AE67" s="28">
        <v>0</v>
      </c>
      <c r="AF67" s="28">
        <v>0</v>
      </c>
      <c r="AG67" s="28">
        <v>0</v>
      </c>
      <c r="AH67" s="28">
        <v>0</v>
      </c>
      <c r="AI67" s="28">
        <v>0</v>
      </c>
      <c r="AJ67" s="28">
        <v>0</v>
      </c>
      <c r="AK67" s="28">
        <v>0</v>
      </c>
      <c r="AL67" s="28">
        <v>0</v>
      </c>
      <c r="AM67" s="28">
        <v>0</v>
      </c>
      <c r="AN67" s="28">
        <v>0</v>
      </c>
      <c r="AO67" s="28">
        <v>0</v>
      </c>
      <c r="AP67" s="28">
        <v>0</v>
      </c>
      <c r="AQ67" s="28">
        <v>0</v>
      </c>
      <c r="AR67" s="28">
        <v>0</v>
      </c>
      <c r="AS67" s="28">
        <v>0</v>
      </c>
      <c r="AT67" s="28">
        <v>0</v>
      </c>
      <c r="AU67" s="28">
        <v>0</v>
      </c>
      <c r="AV67" s="28">
        <v>0</v>
      </c>
      <c r="AW67" s="28">
        <v>0</v>
      </c>
      <c r="AX67" s="28">
        <v>0</v>
      </c>
      <c r="AY67" s="28">
        <v>0</v>
      </c>
      <c r="AZ67" s="28">
        <v>0</v>
      </c>
      <c r="BA67" s="28">
        <v>0</v>
      </c>
      <c r="BB67" s="28">
        <v>0</v>
      </c>
      <c r="BC67" s="28">
        <v>0</v>
      </c>
      <c r="BD67" s="28">
        <v>0</v>
      </c>
      <c r="BE67" s="28">
        <v>0</v>
      </c>
      <c r="BF67" s="28">
        <v>0</v>
      </c>
      <c r="BG67" s="28">
        <v>0</v>
      </c>
      <c r="BH67" s="28">
        <v>0</v>
      </c>
      <c r="BI67" s="28">
        <v>0</v>
      </c>
      <c r="BJ67" s="28">
        <v>0</v>
      </c>
      <c r="BK67" s="28">
        <v>0</v>
      </c>
      <c r="BL67" s="28">
        <v>0</v>
      </c>
      <c r="BM67" s="28">
        <v>0</v>
      </c>
      <c r="BN67" s="28">
        <v>0</v>
      </c>
      <c r="BO67" s="28">
        <v>0</v>
      </c>
      <c r="BP67" s="28">
        <v>0</v>
      </c>
      <c r="BQ67" s="28">
        <v>0</v>
      </c>
      <c r="BR67" s="28">
        <v>0</v>
      </c>
      <c r="BS67" s="28">
        <v>0</v>
      </c>
      <c r="BT67" s="28">
        <v>0</v>
      </c>
      <c r="BU67" s="28">
        <v>0</v>
      </c>
      <c r="BV67" s="28">
        <v>0</v>
      </c>
      <c r="BW67" s="28">
        <v>0</v>
      </c>
      <c r="BX67" s="28">
        <v>0</v>
      </c>
      <c r="BY67" s="28">
        <v>0</v>
      </c>
      <c r="BZ67" s="28">
        <v>0</v>
      </c>
      <c r="CA67" s="28">
        <v>0</v>
      </c>
      <c r="CB67" s="28">
        <v>0</v>
      </c>
      <c r="CC67" s="28">
        <v>0</v>
      </c>
      <c r="CD67" s="28">
        <v>0</v>
      </c>
      <c r="CE67" s="28">
        <v>0</v>
      </c>
      <c r="CF67" s="28">
        <v>0</v>
      </c>
      <c r="CG67" s="28">
        <v>0</v>
      </c>
      <c r="CH67" s="28">
        <v>0</v>
      </c>
      <c r="CI67" s="28">
        <v>0</v>
      </c>
      <c r="CJ67" s="28">
        <v>0</v>
      </c>
      <c r="CK67" s="28">
        <v>0</v>
      </c>
      <c r="CL67" s="28">
        <v>0</v>
      </c>
      <c r="CM67" s="28">
        <v>0</v>
      </c>
      <c r="CN67" s="28">
        <v>0</v>
      </c>
      <c r="CO67" s="28">
        <v>437000</v>
      </c>
      <c r="CP67" s="28">
        <v>0</v>
      </c>
      <c r="CQ67" s="28">
        <v>0</v>
      </c>
      <c r="CR67" s="28">
        <v>0</v>
      </c>
      <c r="CS67" s="28">
        <v>0</v>
      </c>
      <c r="CT67" s="28">
        <v>0</v>
      </c>
      <c r="CU67" s="28">
        <v>0</v>
      </c>
      <c r="CV67" s="28">
        <v>0</v>
      </c>
      <c r="CW67" s="28">
        <v>0</v>
      </c>
    </row>
    <row r="68" spans="1:101" x14ac:dyDescent="0.2">
      <c r="A68" s="152">
        <v>3</v>
      </c>
      <c r="B68" s="153" t="s">
        <v>158</v>
      </c>
      <c r="C68" s="154" t="s">
        <v>159</v>
      </c>
      <c r="D68" s="133" t="s">
        <v>211</v>
      </c>
      <c r="E68" s="127">
        <f>SUM(F68:CW68)</f>
        <v>5295900</v>
      </c>
      <c r="F68" s="155">
        <v>269500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155">
        <v>114800</v>
      </c>
      <c r="Q68" s="28">
        <v>0</v>
      </c>
      <c r="R68" s="28">
        <v>0</v>
      </c>
      <c r="S68" s="28">
        <v>0</v>
      </c>
      <c r="T68" s="28">
        <v>0</v>
      </c>
      <c r="U68" s="28">
        <v>0</v>
      </c>
      <c r="V68" s="28">
        <v>0</v>
      </c>
      <c r="W68" s="28">
        <v>0</v>
      </c>
      <c r="X68" s="28">
        <v>0</v>
      </c>
      <c r="Y68" s="28">
        <v>0</v>
      </c>
      <c r="Z68" s="155">
        <v>1880200</v>
      </c>
      <c r="AA68" s="28">
        <v>0</v>
      </c>
      <c r="AB68" s="28">
        <v>0</v>
      </c>
      <c r="AC68" s="28">
        <v>0</v>
      </c>
      <c r="AD68" s="28">
        <v>0</v>
      </c>
      <c r="AE68" s="28">
        <v>0</v>
      </c>
      <c r="AF68" s="28">
        <v>0</v>
      </c>
      <c r="AG68" s="28">
        <v>0</v>
      </c>
      <c r="AH68" s="28">
        <v>0</v>
      </c>
      <c r="AI68" s="155">
        <v>1136700</v>
      </c>
      <c r="AJ68" s="28">
        <v>0</v>
      </c>
      <c r="AK68" s="28">
        <v>0</v>
      </c>
      <c r="AL68" s="28">
        <v>0</v>
      </c>
      <c r="AM68" s="28">
        <v>0</v>
      </c>
      <c r="AN68" s="28">
        <v>0</v>
      </c>
      <c r="AO68" s="28">
        <v>0</v>
      </c>
      <c r="AP68" s="28">
        <v>0</v>
      </c>
      <c r="AQ68" s="28">
        <v>0</v>
      </c>
      <c r="AR68" s="28">
        <v>0</v>
      </c>
      <c r="AS68" s="28">
        <v>0</v>
      </c>
      <c r="AT68" s="28">
        <v>0</v>
      </c>
      <c r="AU68" s="28">
        <v>0</v>
      </c>
      <c r="AV68" s="155">
        <v>470000</v>
      </c>
      <c r="AW68" s="28">
        <v>0</v>
      </c>
      <c r="AX68" s="28">
        <v>0</v>
      </c>
      <c r="AY68" s="28">
        <v>0</v>
      </c>
      <c r="AZ68" s="28">
        <v>0</v>
      </c>
      <c r="BA68" s="28">
        <v>0</v>
      </c>
      <c r="BB68" s="28">
        <v>0</v>
      </c>
      <c r="BC68" s="28">
        <v>0</v>
      </c>
      <c r="BD68" s="28">
        <v>0</v>
      </c>
      <c r="BE68" s="155">
        <v>432200</v>
      </c>
      <c r="BF68" s="28">
        <v>0</v>
      </c>
      <c r="BG68" s="28">
        <v>0</v>
      </c>
      <c r="BH68" s="28">
        <v>0</v>
      </c>
      <c r="BI68" s="28">
        <v>0</v>
      </c>
      <c r="BJ68" s="28">
        <v>0</v>
      </c>
      <c r="BK68" s="28">
        <v>0</v>
      </c>
      <c r="BL68" s="28">
        <v>0</v>
      </c>
      <c r="BM68" s="28">
        <v>0</v>
      </c>
      <c r="BN68" s="28">
        <v>0</v>
      </c>
      <c r="BO68" s="155">
        <v>408400</v>
      </c>
      <c r="BP68" s="28">
        <v>0</v>
      </c>
      <c r="BQ68" s="28">
        <v>0</v>
      </c>
      <c r="BR68" s="28">
        <v>0</v>
      </c>
      <c r="BS68" s="28">
        <v>0</v>
      </c>
      <c r="BT68" s="28">
        <v>0</v>
      </c>
      <c r="BU68" s="28">
        <v>0</v>
      </c>
      <c r="BV68" s="28">
        <v>0</v>
      </c>
      <c r="BW68" s="28">
        <v>0</v>
      </c>
      <c r="BX68" s="155">
        <v>305700</v>
      </c>
      <c r="BY68" s="28">
        <v>0</v>
      </c>
      <c r="BZ68" s="28">
        <v>0</v>
      </c>
      <c r="CA68" s="28">
        <v>0</v>
      </c>
      <c r="CB68" s="28">
        <v>0</v>
      </c>
      <c r="CC68" s="28">
        <v>0</v>
      </c>
      <c r="CD68" s="28">
        <v>0</v>
      </c>
      <c r="CE68" s="28">
        <v>0</v>
      </c>
      <c r="CF68" s="28">
        <v>0</v>
      </c>
      <c r="CG68" s="28">
        <v>0</v>
      </c>
      <c r="CH68" s="155">
        <v>278400</v>
      </c>
      <c r="CI68" s="28">
        <v>0</v>
      </c>
      <c r="CJ68" s="28">
        <v>0</v>
      </c>
      <c r="CK68" s="28">
        <v>0</v>
      </c>
      <c r="CL68" s="28">
        <v>0</v>
      </c>
      <c r="CM68" s="28">
        <v>0</v>
      </c>
      <c r="CN68" s="28">
        <v>0</v>
      </c>
      <c r="CO68" s="28">
        <v>0</v>
      </c>
      <c r="CP68" s="28">
        <v>0</v>
      </c>
      <c r="CQ68" s="28">
        <v>0</v>
      </c>
      <c r="CR68" s="28">
        <v>0</v>
      </c>
      <c r="CS68" s="28">
        <v>0</v>
      </c>
      <c r="CT68" s="28">
        <v>0</v>
      </c>
      <c r="CU68" s="28">
        <v>0</v>
      </c>
      <c r="CV68" s="28">
        <v>0</v>
      </c>
      <c r="CW68" s="28">
        <v>0</v>
      </c>
    </row>
    <row r="69" spans="1:101" s="51" customFormat="1" x14ac:dyDescent="0.2">
      <c r="A69" s="44" t="s">
        <v>176</v>
      </c>
      <c r="B69" s="45"/>
      <c r="C69" s="45"/>
      <c r="D69" s="46"/>
      <c r="E69" s="47"/>
      <c r="F69" s="48"/>
      <c r="G69" s="47"/>
      <c r="H69" s="47"/>
      <c r="I69" s="47"/>
      <c r="J69" s="47"/>
      <c r="K69" s="47"/>
      <c r="L69" s="47"/>
      <c r="M69" s="47"/>
      <c r="N69" s="47"/>
      <c r="O69" s="47"/>
      <c r="P69" s="48"/>
      <c r="Q69" s="47"/>
      <c r="R69" s="47"/>
      <c r="S69" s="47"/>
      <c r="T69" s="47"/>
      <c r="U69" s="47"/>
      <c r="V69" s="47"/>
      <c r="W69" s="47"/>
      <c r="X69" s="47"/>
      <c r="Y69" s="47"/>
      <c r="Z69" s="48"/>
      <c r="AA69" s="47"/>
      <c r="AB69" s="49"/>
      <c r="AC69" s="47"/>
      <c r="AD69" s="47"/>
      <c r="AE69" s="47"/>
      <c r="AF69" s="47"/>
      <c r="AG69" s="47"/>
      <c r="AH69" s="47"/>
      <c r="AI69" s="48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8"/>
      <c r="AW69" s="47"/>
      <c r="AX69" s="47"/>
      <c r="AY69" s="47"/>
      <c r="AZ69" s="47"/>
      <c r="BA69" s="47"/>
      <c r="BB69" s="47"/>
      <c r="BC69" s="47"/>
      <c r="BD69" s="47"/>
      <c r="BE69" s="48"/>
      <c r="BF69" s="47"/>
      <c r="BG69" s="47"/>
      <c r="BH69" s="47"/>
      <c r="BI69" s="47"/>
      <c r="BJ69" s="47"/>
      <c r="BK69" s="47"/>
      <c r="BL69" s="47"/>
      <c r="BM69" s="47"/>
      <c r="BN69" s="47"/>
      <c r="BO69" s="48"/>
      <c r="BP69" s="47"/>
      <c r="BQ69" s="47"/>
      <c r="BR69" s="47"/>
      <c r="BS69" s="47"/>
      <c r="BT69" s="47"/>
      <c r="BU69" s="47"/>
      <c r="BV69" s="49"/>
      <c r="BW69" s="47"/>
      <c r="BX69" s="48"/>
      <c r="BY69" s="47"/>
      <c r="BZ69" s="47"/>
      <c r="CA69" s="47"/>
      <c r="CB69" s="47"/>
      <c r="CC69" s="47"/>
      <c r="CD69" s="47"/>
      <c r="CE69" s="47"/>
      <c r="CF69" s="47"/>
      <c r="CG69" s="47"/>
      <c r="CH69" s="48"/>
      <c r="CI69" s="47"/>
      <c r="CJ69" s="47"/>
      <c r="CK69" s="47"/>
      <c r="CL69" s="47"/>
      <c r="CM69" s="47"/>
      <c r="CN69" s="50"/>
      <c r="CO69" s="50"/>
      <c r="CP69" s="50"/>
      <c r="CQ69" s="50"/>
      <c r="CR69" s="50"/>
      <c r="CS69" s="50"/>
      <c r="CT69" s="50"/>
      <c r="CU69" s="50"/>
      <c r="CV69" s="50"/>
      <c r="CW69" s="50"/>
    </row>
    <row r="70" spans="1:101" x14ac:dyDescent="0.2">
      <c r="A70" s="156"/>
      <c r="B70" s="42" t="s">
        <v>157</v>
      </c>
      <c r="C70" s="129"/>
      <c r="D70" s="129"/>
      <c r="E70" s="55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7"/>
      <c r="BD70" s="157"/>
      <c r="BE70" s="157"/>
      <c r="BF70" s="157"/>
      <c r="BG70" s="157"/>
      <c r="BH70" s="157"/>
      <c r="BI70" s="157"/>
      <c r="BJ70" s="157"/>
      <c r="BK70" s="157"/>
      <c r="BL70" s="157"/>
      <c r="BM70" s="157"/>
      <c r="BN70" s="157"/>
      <c r="BO70" s="157"/>
      <c r="BP70" s="157"/>
      <c r="BQ70" s="157"/>
      <c r="BR70" s="157"/>
      <c r="BS70" s="157"/>
      <c r="BT70" s="157"/>
      <c r="BU70" s="157"/>
      <c r="BV70" s="157"/>
      <c r="BW70" s="157"/>
      <c r="BX70" s="157"/>
      <c r="BY70" s="157"/>
      <c r="BZ70" s="157"/>
      <c r="CA70" s="157"/>
      <c r="CB70" s="157"/>
      <c r="CC70" s="157"/>
      <c r="CD70" s="157"/>
      <c r="CE70" s="157"/>
      <c r="CF70" s="157"/>
      <c r="CG70" s="157"/>
      <c r="CH70" s="157"/>
      <c r="CI70" s="157"/>
      <c r="CJ70" s="157"/>
      <c r="CK70" s="157"/>
      <c r="CL70" s="157"/>
      <c r="CM70" s="157"/>
      <c r="CN70" s="157"/>
      <c r="CO70" s="157"/>
      <c r="CP70" s="28"/>
      <c r="CQ70" s="28"/>
      <c r="CR70" s="28"/>
      <c r="CS70" s="28"/>
      <c r="CT70" s="28"/>
      <c r="CU70" s="28"/>
      <c r="CV70" s="28"/>
      <c r="CW70" s="28"/>
    </row>
    <row r="71" spans="1:101" x14ac:dyDescent="0.2">
      <c r="A71" s="143">
        <v>1</v>
      </c>
      <c r="B71" s="150" t="s">
        <v>177</v>
      </c>
      <c r="C71" s="129" t="s">
        <v>159</v>
      </c>
      <c r="D71" s="158" t="s">
        <v>212</v>
      </c>
      <c r="E71" s="28">
        <f>SUM(F71:CW71)</f>
        <v>900000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0</v>
      </c>
      <c r="P71" s="28">
        <v>0</v>
      </c>
      <c r="Q71" s="28">
        <v>0</v>
      </c>
      <c r="R71" s="28">
        <v>0</v>
      </c>
      <c r="S71" s="28">
        <v>0</v>
      </c>
      <c r="T71" s="28">
        <v>0</v>
      </c>
      <c r="U71" s="28">
        <v>0</v>
      </c>
      <c r="V71" s="28">
        <v>0</v>
      </c>
      <c r="W71" s="28">
        <v>0</v>
      </c>
      <c r="X71" s="28">
        <v>0</v>
      </c>
      <c r="Y71" s="28">
        <v>0</v>
      </c>
      <c r="Z71" s="28">
        <v>0</v>
      </c>
      <c r="AA71" s="28">
        <v>0</v>
      </c>
      <c r="AB71" s="28">
        <v>0</v>
      </c>
      <c r="AC71" s="28">
        <v>0</v>
      </c>
      <c r="AD71" s="28">
        <v>0</v>
      </c>
      <c r="AE71" s="28">
        <v>0</v>
      </c>
      <c r="AF71" s="28">
        <v>0</v>
      </c>
      <c r="AG71" s="28">
        <v>0</v>
      </c>
      <c r="AH71" s="28">
        <v>0</v>
      </c>
      <c r="AI71" s="28">
        <v>0</v>
      </c>
      <c r="AJ71" s="28">
        <v>0</v>
      </c>
      <c r="AK71" s="28">
        <v>0</v>
      </c>
      <c r="AL71" s="28">
        <v>0</v>
      </c>
      <c r="AM71" s="28">
        <v>0</v>
      </c>
      <c r="AN71" s="28">
        <v>0</v>
      </c>
      <c r="AO71" s="28">
        <v>0</v>
      </c>
      <c r="AP71" s="28">
        <v>0</v>
      </c>
      <c r="AQ71" s="28">
        <v>0</v>
      </c>
      <c r="AR71" s="28">
        <v>0</v>
      </c>
      <c r="AS71" s="28">
        <v>0</v>
      </c>
      <c r="AT71" s="28">
        <v>0</v>
      </c>
      <c r="AU71" s="28">
        <v>0</v>
      </c>
      <c r="AV71" s="28">
        <v>0</v>
      </c>
      <c r="AW71" s="28">
        <v>0</v>
      </c>
      <c r="AX71" s="28">
        <v>0</v>
      </c>
      <c r="AY71" s="28">
        <v>0</v>
      </c>
      <c r="AZ71" s="28">
        <v>0</v>
      </c>
      <c r="BA71" s="28">
        <v>0</v>
      </c>
      <c r="BB71" s="28">
        <v>0</v>
      </c>
      <c r="BC71" s="28">
        <v>0</v>
      </c>
      <c r="BD71" s="28">
        <v>0</v>
      </c>
      <c r="BE71" s="28">
        <v>0</v>
      </c>
      <c r="BF71" s="28">
        <v>0</v>
      </c>
      <c r="BG71" s="28">
        <v>0</v>
      </c>
      <c r="BH71" s="28">
        <v>0</v>
      </c>
      <c r="BI71" s="28">
        <v>0</v>
      </c>
      <c r="BJ71" s="28">
        <v>0</v>
      </c>
      <c r="BK71" s="28">
        <v>0</v>
      </c>
      <c r="BL71" s="28">
        <v>0</v>
      </c>
      <c r="BM71" s="28">
        <v>0</v>
      </c>
      <c r="BN71" s="28">
        <v>0</v>
      </c>
      <c r="BO71" s="28">
        <v>0</v>
      </c>
      <c r="BP71" s="28">
        <v>0</v>
      </c>
      <c r="BQ71" s="28">
        <v>0</v>
      </c>
      <c r="BR71" s="28">
        <v>0</v>
      </c>
      <c r="BS71" s="28">
        <v>0</v>
      </c>
      <c r="BT71" s="28">
        <v>0</v>
      </c>
      <c r="BU71" s="28">
        <v>0</v>
      </c>
      <c r="BV71" s="28">
        <v>0</v>
      </c>
      <c r="BW71" s="28">
        <v>0</v>
      </c>
      <c r="BX71" s="28">
        <v>0</v>
      </c>
      <c r="BY71" s="28">
        <v>0</v>
      </c>
      <c r="BZ71" s="28">
        <v>0</v>
      </c>
      <c r="CA71" s="28">
        <v>0</v>
      </c>
      <c r="CB71" s="28">
        <v>0</v>
      </c>
      <c r="CC71" s="28">
        <v>0</v>
      </c>
      <c r="CD71" s="28">
        <v>0</v>
      </c>
      <c r="CE71" s="28">
        <v>0</v>
      </c>
      <c r="CF71" s="28">
        <v>0</v>
      </c>
      <c r="CG71" s="28">
        <v>0</v>
      </c>
      <c r="CH71" s="28">
        <v>0</v>
      </c>
      <c r="CI71" s="28">
        <v>0</v>
      </c>
      <c r="CJ71" s="28">
        <v>0</v>
      </c>
      <c r="CK71" s="28">
        <v>0</v>
      </c>
      <c r="CL71" s="28">
        <v>0</v>
      </c>
      <c r="CM71" s="28">
        <v>0</v>
      </c>
      <c r="CN71" s="28">
        <v>900000</v>
      </c>
      <c r="CO71" s="28">
        <v>0</v>
      </c>
      <c r="CP71" s="28">
        <v>0</v>
      </c>
      <c r="CQ71" s="28">
        <v>0</v>
      </c>
      <c r="CR71" s="28">
        <v>0</v>
      </c>
      <c r="CS71" s="28">
        <v>0</v>
      </c>
      <c r="CT71" s="28">
        <v>0</v>
      </c>
      <c r="CU71" s="28">
        <v>0</v>
      </c>
      <c r="CV71" s="28">
        <v>0</v>
      </c>
      <c r="CW71" s="28">
        <v>0</v>
      </c>
    </row>
    <row r="72" spans="1:101" x14ac:dyDescent="0.2">
      <c r="A72" s="152">
        <v>2</v>
      </c>
      <c r="B72" s="153" t="s">
        <v>178</v>
      </c>
      <c r="C72" s="154" t="s">
        <v>159</v>
      </c>
      <c r="D72" s="159" t="s">
        <v>213</v>
      </c>
      <c r="E72" s="127">
        <f>SUM(F72:CW72)</f>
        <v>100000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28">
        <v>0</v>
      </c>
      <c r="V72" s="28">
        <v>0</v>
      </c>
      <c r="W72" s="28">
        <v>0</v>
      </c>
      <c r="X72" s="28">
        <v>0</v>
      </c>
      <c r="Y72" s="28">
        <v>0</v>
      </c>
      <c r="Z72" s="28">
        <v>0</v>
      </c>
      <c r="AA72" s="28">
        <v>0</v>
      </c>
      <c r="AB72" s="28">
        <v>0</v>
      </c>
      <c r="AC72" s="28">
        <v>0</v>
      </c>
      <c r="AD72" s="28">
        <v>0</v>
      </c>
      <c r="AE72" s="28">
        <v>0</v>
      </c>
      <c r="AF72" s="28">
        <v>0</v>
      </c>
      <c r="AG72" s="28">
        <v>0</v>
      </c>
      <c r="AH72" s="28">
        <v>0</v>
      </c>
      <c r="AI72" s="28">
        <v>0</v>
      </c>
      <c r="AJ72" s="28">
        <v>0</v>
      </c>
      <c r="AK72" s="28">
        <v>0</v>
      </c>
      <c r="AL72" s="28">
        <v>0</v>
      </c>
      <c r="AM72" s="28">
        <v>0</v>
      </c>
      <c r="AN72" s="28">
        <v>0</v>
      </c>
      <c r="AO72" s="28">
        <v>0</v>
      </c>
      <c r="AP72" s="28">
        <v>0</v>
      </c>
      <c r="AQ72" s="28">
        <v>0</v>
      </c>
      <c r="AR72" s="28">
        <v>0</v>
      </c>
      <c r="AS72" s="28">
        <v>0</v>
      </c>
      <c r="AT72" s="28">
        <v>0</v>
      </c>
      <c r="AU72" s="28">
        <v>0</v>
      </c>
      <c r="AV72" s="28">
        <v>0</v>
      </c>
      <c r="AW72" s="28">
        <v>0</v>
      </c>
      <c r="AX72" s="28">
        <v>0</v>
      </c>
      <c r="AY72" s="28">
        <v>0</v>
      </c>
      <c r="AZ72" s="28">
        <v>0</v>
      </c>
      <c r="BA72" s="28">
        <v>0</v>
      </c>
      <c r="BB72" s="28">
        <v>0</v>
      </c>
      <c r="BC72" s="28">
        <v>0</v>
      </c>
      <c r="BD72" s="28">
        <v>0</v>
      </c>
      <c r="BE72" s="28">
        <v>0</v>
      </c>
      <c r="BF72" s="28">
        <v>0</v>
      </c>
      <c r="BG72" s="28">
        <v>0</v>
      </c>
      <c r="BH72" s="28">
        <v>0</v>
      </c>
      <c r="BI72" s="28">
        <v>0</v>
      </c>
      <c r="BJ72" s="28">
        <v>0</v>
      </c>
      <c r="BK72" s="28">
        <v>0</v>
      </c>
      <c r="BL72" s="28">
        <v>0</v>
      </c>
      <c r="BM72" s="28">
        <v>0</v>
      </c>
      <c r="BN72" s="28">
        <v>0</v>
      </c>
      <c r="BO72" s="28">
        <v>0</v>
      </c>
      <c r="BP72" s="28">
        <v>0</v>
      </c>
      <c r="BQ72" s="28">
        <v>0</v>
      </c>
      <c r="BR72" s="28">
        <v>0</v>
      </c>
      <c r="BS72" s="28">
        <v>0</v>
      </c>
      <c r="BT72" s="28">
        <v>0</v>
      </c>
      <c r="BU72" s="28">
        <v>0</v>
      </c>
      <c r="BV72" s="28">
        <v>0</v>
      </c>
      <c r="BW72" s="28">
        <v>0</v>
      </c>
      <c r="BX72" s="28">
        <v>0</v>
      </c>
      <c r="BY72" s="28">
        <v>0</v>
      </c>
      <c r="BZ72" s="28">
        <v>0</v>
      </c>
      <c r="CA72" s="28">
        <v>0</v>
      </c>
      <c r="CB72" s="28">
        <v>0</v>
      </c>
      <c r="CC72" s="28">
        <v>0</v>
      </c>
      <c r="CD72" s="28">
        <v>0</v>
      </c>
      <c r="CE72" s="28">
        <v>0</v>
      </c>
      <c r="CF72" s="28">
        <v>0</v>
      </c>
      <c r="CG72" s="28">
        <v>0</v>
      </c>
      <c r="CH72" s="28">
        <v>0</v>
      </c>
      <c r="CI72" s="28">
        <v>0</v>
      </c>
      <c r="CJ72" s="28">
        <v>0</v>
      </c>
      <c r="CK72" s="28">
        <v>0</v>
      </c>
      <c r="CL72" s="28">
        <v>0</v>
      </c>
      <c r="CM72" s="28">
        <v>0</v>
      </c>
      <c r="CN72" s="127">
        <v>100000</v>
      </c>
      <c r="CO72" s="28">
        <v>0</v>
      </c>
      <c r="CP72" s="28">
        <v>0</v>
      </c>
      <c r="CQ72" s="28">
        <v>0</v>
      </c>
      <c r="CR72" s="28">
        <v>0</v>
      </c>
      <c r="CS72" s="28">
        <v>0</v>
      </c>
      <c r="CT72" s="28">
        <v>0</v>
      </c>
      <c r="CU72" s="28">
        <v>0</v>
      </c>
      <c r="CV72" s="28">
        <v>0</v>
      </c>
      <c r="CW72" s="28">
        <v>0</v>
      </c>
    </row>
    <row r="73" spans="1:101" s="51" customFormat="1" x14ac:dyDescent="0.2">
      <c r="A73" s="44" t="s">
        <v>179</v>
      </c>
      <c r="B73" s="45"/>
      <c r="C73" s="45"/>
      <c r="D73" s="46"/>
      <c r="E73" s="56"/>
      <c r="F73" s="57"/>
      <c r="G73" s="56"/>
      <c r="H73" s="56"/>
      <c r="I73" s="56"/>
      <c r="J73" s="56"/>
      <c r="K73" s="56"/>
      <c r="L73" s="56"/>
      <c r="M73" s="56"/>
      <c r="N73" s="56"/>
      <c r="O73" s="56"/>
      <c r="P73" s="57"/>
      <c r="Q73" s="56"/>
      <c r="R73" s="56"/>
      <c r="S73" s="56"/>
      <c r="T73" s="56"/>
      <c r="U73" s="56"/>
      <c r="V73" s="56"/>
      <c r="W73" s="56"/>
      <c r="X73" s="56"/>
      <c r="Y73" s="56"/>
      <c r="Z73" s="57"/>
      <c r="AA73" s="56"/>
      <c r="AB73" s="58"/>
      <c r="AC73" s="56"/>
      <c r="AD73" s="56"/>
      <c r="AE73" s="56"/>
      <c r="AF73" s="56"/>
      <c r="AG73" s="56"/>
      <c r="AH73" s="56"/>
      <c r="AI73" s="57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7"/>
      <c r="AW73" s="56"/>
      <c r="AX73" s="56"/>
      <c r="AY73" s="56"/>
      <c r="AZ73" s="56"/>
      <c r="BA73" s="56"/>
      <c r="BB73" s="56"/>
      <c r="BC73" s="56"/>
      <c r="BD73" s="56"/>
      <c r="BE73" s="57"/>
      <c r="BF73" s="56"/>
      <c r="BG73" s="56"/>
      <c r="BH73" s="56"/>
      <c r="BI73" s="56"/>
      <c r="BJ73" s="56"/>
      <c r="BK73" s="56"/>
      <c r="BL73" s="56"/>
      <c r="BM73" s="56"/>
      <c r="BN73" s="56"/>
      <c r="BO73" s="57"/>
      <c r="BP73" s="56"/>
      <c r="BQ73" s="56"/>
      <c r="BR73" s="56"/>
      <c r="BS73" s="56"/>
      <c r="BT73" s="56"/>
      <c r="BU73" s="56"/>
      <c r="BV73" s="58"/>
      <c r="BW73" s="56"/>
      <c r="BX73" s="57"/>
      <c r="BY73" s="56"/>
      <c r="BZ73" s="56"/>
      <c r="CA73" s="56"/>
      <c r="CB73" s="56"/>
      <c r="CC73" s="56"/>
      <c r="CD73" s="56"/>
      <c r="CE73" s="56"/>
      <c r="CF73" s="56"/>
      <c r="CG73" s="56"/>
      <c r="CH73" s="57"/>
      <c r="CI73" s="56"/>
      <c r="CJ73" s="56"/>
      <c r="CK73" s="56"/>
      <c r="CL73" s="56"/>
      <c r="CM73" s="56"/>
      <c r="CN73" s="59"/>
      <c r="CO73" s="59"/>
      <c r="CP73" s="59"/>
      <c r="CQ73" s="59"/>
      <c r="CR73" s="59"/>
      <c r="CS73" s="59"/>
      <c r="CT73" s="59"/>
      <c r="CU73" s="59"/>
      <c r="CV73" s="59"/>
      <c r="CW73" s="59"/>
    </row>
    <row r="74" spans="1:101" s="51" customFormat="1" x14ac:dyDescent="0.2">
      <c r="A74" s="60"/>
      <c r="B74" s="60" t="s">
        <v>180</v>
      </c>
      <c r="C74" s="61"/>
      <c r="D74" s="61"/>
      <c r="E74" s="62"/>
      <c r="F74" s="63"/>
      <c r="G74" s="62"/>
      <c r="H74" s="62"/>
      <c r="I74" s="62"/>
      <c r="J74" s="62"/>
      <c r="K74" s="62"/>
      <c r="L74" s="62"/>
      <c r="M74" s="62"/>
      <c r="N74" s="62"/>
      <c r="O74" s="62"/>
      <c r="P74" s="63"/>
      <c r="Q74" s="62"/>
      <c r="R74" s="62"/>
      <c r="S74" s="62"/>
      <c r="T74" s="62"/>
      <c r="U74" s="62"/>
      <c r="V74" s="62"/>
      <c r="W74" s="62"/>
      <c r="X74" s="62"/>
      <c r="Y74" s="62"/>
      <c r="Z74" s="63"/>
      <c r="AA74" s="62"/>
      <c r="AB74" s="61"/>
      <c r="AC74" s="62"/>
      <c r="AD74" s="62"/>
      <c r="AE74" s="62"/>
      <c r="AF74" s="62"/>
      <c r="AG74" s="62"/>
      <c r="AH74" s="62"/>
      <c r="AI74" s="63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3"/>
      <c r="AW74" s="62"/>
      <c r="AX74" s="62"/>
      <c r="AY74" s="62"/>
      <c r="AZ74" s="62"/>
      <c r="BA74" s="62"/>
      <c r="BB74" s="62"/>
      <c r="BC74" s="62"/>
      <c r="BD74" s="62"/>
      <c r="BE74" s="63"/>
      <c r="BF74" s="62"/>
      <c r="BG74" s="62"/>
      <c r="BH74" s="62"/>
      <c r="BI74" s="62"/>
      <c r="BJ74" s="62"/>
      <c r="BK74" s="62"/>
      <c r="BL74" s="62"/>
      <c r="BM74" s="62"/>
      <c r="BN74" s="62"/>
      <c r="BO74" s="63"/>
      <c r="BP74" s="62"/>
      <c r="BQ74" s="62"/>
      <c r="BR74" s="62"/>
      <c r="BS74" s="62"/>
      <c r="BT74" s="62"/>
      <c r="BU74" s="62"/>
      <c r="BV74" s="61"/>
      <c r="BW74" s="62"/>
      <c r="BX74" s="63"/>
      <c r="BY74" s="62"/>
      <c r="BZ74" s="62"/>
      <c r="CA74" s="62"/>
      <c r="CB74" s="62"/>
      <c r="CC74" s="62"/>
      <c r="CD74" s="62"/>
      <c r="CE74" s="62"/>
      <c r="CF74" s="62"/>
      <c r="CG74" s="62"/>
      <c r="CH74" s="63"/>
      <c r="CI74" s="62"/>
      <c r="CJ74" s="62"/>
      <c r="CK74" s="62"/>
      <c r="CL74" s="62"/>
      <c r="CM74" s="62"/>
      <c r="CN74" s="64"/>
      <c r="CO74" s="64"/>
      <c r="CP74" s="64"/>
      <c r="CQ74" s="64"/>
      <c r="CR74" s="64"/>
      <c r="CS74" s="64"/>
      <c r="CT74" s="64"/>
      <c r="CU74" s="64"/>
      <c r="CV74" s="64"/>
      <c r="CW74" s="64"/>
    </row>
    <row r="75" spans="1:101" x14ac:dyDescent="0.2">
      <c r="A75" s="156"/>
      <c r="B75" s="42" t="s">
        <v>161</v>
      </c>
      <c r="C75" s="129"/>
      <c r="D75" s="129"/>
      <c r="E75" s="52"/>
      <c r="F75" s="137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  <c r="BA75" s="28"/>
      <c r="BB75" s="28"/>
      <c r="BC75" s="28"/>
      <c r="BD75" s="28"/>
      <c r="BE75" s="28"/>
      <c r="BF75" s="28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  <c r="CF75" s="28"/>
      <c r="CG75" s="28"/>
      <c r="CH75" s="28"/>
      <c r="CI75" s="28"/>
      <c r="CJ75" s="28"/>
      <c r="CK75" s="28"/>
      <c r="CL75" s="28"/>
      <c r="CM75" s="28"/>
      <c r="CN75" s="28"/>
      <c r="CO75" s="28"/>
      <c r="CP75" s="28"/>
      <c r="CQ75" s="28"/>
      <c r="CR75" s="28"/>
      <c r="CS75" s="28"/>
      <c r="CT75" s="28"/>
      <c r="CU75" s="28"/>
      <c r="CV75" s="28"/>
      <c r="CW75" s="28"/>
    </row>
    <row r="76" spans="1:101" x14ac:dyDescent="0.2">
      <c r="A76" s="143">
        <v>1</v>
      </c>
      <c r="B76" s="145" t="s">
        <v>168</v>
      </c>
      <c r="C76" s="128" t="s">
        <v>163</v>
      </c>
      <c r="D76" s="143" t="s">
        <v>181</v>
      </c>
      <c r="E76" s="28">
        <f t="shared" ref="E76:E99" si="17">SUM(F76:CW76)</f>
        <v>5400</v>
      </c>
      <c r="F76" s="28">
        <v>0</v>
      </c>
      <c r="G76" s="28">
        <v>0</v>
      </c>
      <c r="H76" s="28">
        <v>900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28">
        <v>0</v>
      </c>
      <c r="V76" s="28">
        <v>0</v>
      </c>
      <c r="W76" s="28">
        <v>0</v>
      </c>
      <c r="X76" s="28">
        <v>0</v>
      </c>
      <c r="Y76" s="28">
        <v>0</v>
      </c>
      <c r="Z76" s="28">
        <v>0</v>
      </c>
      <c r="AA76" s="28">
        <v>0</v>
      </c>
      <c r="AB76" s="28">
        <v>0</v>
      </c>
      <c r="AC76" s="28">
        <v>0</v>
      </c>
      <c r="AD76" s="28">
        <v>0</v>
      </c>
      <c r="AE76" s="28">
        <v>0</v>
      </c>
      <c r="AF76" s="28">
        <v>0</v>
      </c>
      <c r="AG76" s="28">
        <v>0</v>
      </c>
      <c r="AH76" s="28">
        <v>0</v>
      </c>
      <c r="AI76" s="28">
        <v>0</v>
      </c>
      <c r="AJ76" s="28">
        <v>0</v>
      </c>
      <c r="AK76" s="28">
        <v>0</v>
      </c>
      <c r="AL76" s="28">
        <v>0</v>
      </c>
      <c r="AM76" s="28">
        <v>0</v>
      </c>
      <c r="AN76" s="28">
        <v>0</v>
      </c>
      <c r="AO76" s="28">
        <v>0</v>
      </c>
      <c r="AP76" s="28">
        <v>0</v>
      </c>
      <c r="AQ76" s="28">
        <v>0</v>
      </c>
      <c r="AR76" s="28">
        <v>0</v>
      </c>
      <c r="AS76" s="28">
        <v>900</v>
      </c>
      <c r="AT76" s="28">
        <v>0</v>
      </c>
      <c r="AU76" s="28">
        <v>0</v>
      </c>
      <c r="AV76" s="28">
        <v>0</v>
      </c>
      <c r="AW76" s="28">
        <v>0</v>
      </c>
      <c r="AX76" s="28">
        <v>0</v>
      </c>
      <c r="AY76" s="28">
        <v>0</v>
      </c>
      <c r="AZ76" s="28">
        <v>0</v>
      </c>
      <c r="BA76" s="28">
        <v>0</v>
      </c>
      <c r="BB76" s="28">
        <v>0</v>
      </c>
      <c r="BC76" s="28">
        <v>0</v>
      </c>
      <c r="BD76" s="28">
        <v>0</v>
      </c>
      <c r="BE76" s="28">
        <v>0</v>
      </c>
      <c r="BF76" s="28">
        <v>0</v>
      </c>
      <c r="BG76" s="28">
        <v>900</v>
      </c>
      <c r="BH76" s="28">
        <v>0</v>
      </c>
      <c r="BI76" s="28">
        <v>0</v>
      </c>
      <c r="BJ76" s="28">
        <v>0</v>
      </c>
      <c r="BK76" s="28">
        <v>0</v>
      </c>
      <c r="BL76" s="28">
        <v>900</v>
      </c>
      <c r="BM76" s="28">
        <v>0</v>
      </c>
      <c r="BN76" s="28">
        <v>0</v>
      </c>
      <c r="BO76" s="28">
        <v>0</v>
      </c>
      <c r="BP76" s="28">
        <v>0</v>
      </c>
      <c r="BQ76" s="28">
        <v>0</v>
      </c>
      <c r="BR76" s="28">
        <v>900</v>
      </c>
      <c r="BS76" s="28">
        <v>0</v>
      </c>
      <c r="BT76" s="28">
        <v>0</v>
      </c>
      <c r="BU76" s="28">
        <v>0</v>
      </c>
      <c r="BV76" s="28">
        <v>0</v>
      </c>
      <c r="BW76" s="28">
        <v>0</v>
      </c>
      <c r="BX76" s="28">
        <v>0</v>
      </c>
      <c r="BY76" s="28">
        <v>0</v>
      </c>
      <c r="BZ76" s="28">
        <v>0</v>
      </c>
      <c r="CA76" s="28">
        <v>0</v>
      </c>
      <c r="CB76" s="28">
        <v>0</v>
      </c>
      <c r="CC76" s="28">
        <v>0</v>
      </c>
      <c r="CD76" s="28">
        <v>0</v>
      </c>
      <c r="CE76" s="28">
        <v>900</v>
      </c>
      <c r="CF76" s="28">
        <v>0</v>
      </c>
      <c r="CG76" s="28">
        <v>0</v>
      </c>
      <c r="CH76" s="28">
        <v>0</v>
      </c>
      <c r="CI76" s="28">
        <v>0</v>
      </c>
      <c r="CJ76" s="28">
        <v>0</v>
      </c>
      <c r="CK76" s="28">
        <v>0</v>
      </c>
      <c r="CL76" s="28">
        <v>0</v>
      </c>
      <c r="CM76" s="28">
        <v>0</v>
      </c>
      <c r="CN76" s="28">
        <v>0</v>
      </c>
      <c r="CO76" s="28">
        <v>0</v>
      </c>
      <c r="CP76" s="28">
        <v>0</v>
      </c>
      <c r="CQ76" s="28">
        <v>0</v>
      </c>
      <c r="CR76" s="28">
        <v>0</v>
      </c>
      <c r="CS76" s="28">
        <v>0</v>
      </c>
      <c r="CT76" s="28">
        <v>0</v>
      </c>
      <c r="CU76" s="28">
        <v>0</v>
      </c>
      <c r="CV76" s="28">
        <v>0</v>
      </c>
      <c r="CW76" s="28">
        <v>0</v>
      </c>
    </row>
    <row r="77" spans="1:101" s="92" customFormat="1" ht="67.5" x14ac:dyDescent="0.2">
      <c r="A77" s="140">
        <v>2</v>
      </c>
      <c r="B77" s="139" t="s">
        <v>166</v>
      </c>
      <c r="C77" s="140" t="s">
        <v>163</v>
      </c>
      <c r="D77" s="138" t="s">
        <v>182</v>
      </c>
      <c r="E77" s="119">
        <f t="shared" si="17"/>
        <v>8400</v>
      </c>
      <c r="F77" s="119">
        <v>0</v>
      </c>
      <c r="G77" s="119">
        <v>0</v>
      </c>
      <c r="H77" s="119">
        <v>1400</v>
      </c>
      <c r="I77" s="119">
        <v>0</v>
      </c>
      <c r="J77" s="119">
        <v>0</v>
      </c>
      <c r="K77" s="119">
        <v>0</v>
      </c>
      <c r="L77" s="119">
        <v>0</v>
      </c>
      <c r="M77" s="119">
        <v>0</v>
      </c>
      <c r="N77" s="119">
        <v>0</v>
      </c>
      <c r="O77" s="119">
        <v>0</v>
      </c>
      <c r="P77" s="119">
        <v>0</v>
      </c>
      <c r="Q77" s="119">
        <v>0</v>
      </c>
      <c r="R77" s="119">
        <v>0</v>
      </c>
      <c r="S77" s="119">
        <v>0</v>
      </c>
      <c r="T77" s="119">
        <v>0</v>
      </c>
      <c r="U77" s="119">
        <v>0</v>
      </c>
      <c r="V77" s="119">
        <v>0</v>
      </c>
      <c r="W77" s="119">
        <v>0</v>
      </c>
      <c r="X77" s="119">
        <v>0</v>
      </c>
      <c r="Y77" s="119">
        <v>0</v>
      </c>
      <c r="Z77" s="119">
        <v>0</v>
      </c>
      <c r="AA77" s="119">
        <v>0</v>
      </c>
      <c r="AB77" s="119">
        <v>0</v>
      </c>
      <c r="AC77" s="119">
        <v>0</v>
      </c>
      <c r="AD77" s="119">
        <v>0</v>
      </c>
      <c r="AE77" s="119">
        <v>0</v>
      </c>
      <c r="AF77" s="119">
        <v>0</v>
      </c>
      <c r="AG77" s="119">
        <v>0</v>
      </c>
      <c r="AH77" s="119">
        <v>0</v>
      </c>
      <c r="AI77" s="119">
        <v>0</v>
      </c>
      <c r="AJ77" s="119">
        <v>0</v>
      </c>
      <c r="AK77" s="119">
        <v>0</v>
      </c>
      <c r="AL77" s="119">
        <v>0</v>
      </c>
      <c r="AM77" s="119">
        <v>0</v>
      </c>
      <c r="AN77" s="119">
        <v>0</v>
      </c>
      <c r="AO77" s="119">
        <v>0</v>
      </c>
      <c r="AP77" s="119">
        <v>0</v>
      </c>
      <c r="AQ77" s="119">
        <v>0</v>
      </c>
      <c r="AR77" s="119">
        <v>0</v>
      </c>
      <c r="AS77" s="160">
        <v>1400</v>
      </c>
      <c r="AT77" s="119">
        <v>0</v>
      </c>
      <c r="AU77" s="119">
        <v>0</v>
      </c>
      <c r="AV77" s="119">
        <v>0</v>
      </c>
      <c r="AW77" s="119">
        <v>0</v>
      </c>
      <c r="AX77" s="119">
        <v>0</v>
      </c>
      <c r="AY77" s="119">
        <v>0</v>
      </c>
      <c r="AZ77" s="119">
        <v>0</v>
      </c>
      <c r="BA77" s="119">
        <v>0</v>
      </c>
      <c r="BB77" s="119">
        <v>0</v>
      </c>
      <c r="BC77" s="119">
        <v>0</v>
      </c>
      <c r="BD77" s="119">
        <v>0</v>
      </c>
      <c r="BE77" s="119">
        <v>0</v>
      </c>
      <c r="BF77" s="119">
        <v>0</v>
      </c>
      <c r="BG77" s="119">
        <v>1400</v>
      </c>
      <c r="BH77" s="119">
        <v>0</v>
      </c>
      <c r="BI77" s="119">
        <v>0</v>
      </c>
      <c r="BJ77" s="119">
        <v>0</v>
      </c>
      <c r="BK77" s="119">
        <v>0</v>
      </c>
      <c r="BL77" s="119">
        <v>1400</v>
      </c>
      <c r="BM77" s="119">
        <v>0</v>
      </c>
      <c r="BN77" s="119">
        <v>0</v>
      </c>
      <c r="BO77" s="119">
        <v>0</v>
      </c>
      <c r="BP77" s="119">
        <v>0</v>
      </c>
      <c r="BQ77" s="119">
        <v>0</v>
      </c>
      <c r="BR77" s="160">
        <v>1400</v>
      </c>
      <c r="BS77" s="119">
        <v>0</v>
      </c>
      <c r="BT77" s="119">
        <v>0</v>
      </c>
      <c r="BU77" s="119">
        <v>0</v>
      </c>
      <c r="BV77" s="119">
        <v>0</v>
      </c>
      <c r="BW77" s="119">
        <v>0</v>
      </c>
      <c r="BX77" s="119">
        <v>0</v>
      </c>
      <c r="BY77" s="119">
        <v>0</v>
      </c>
      <c r="BZ77" s="119">
        <v>0</v>
      </c>
      <c r="CA77" s="119">
        <v>0</v>
      </c>
      <c r="CB77" s="119">
        <v>0</v>
      </c>
      <c r="CC77" s="119">
        <v>0</v>
      </c>
      <c r="CD77" s="119">
        <v>0</v>
      </c>
      <c r="CE77" s="119">
        <v>1400</v>
      </c>
      <c r="CF77" s="119">
        <v>0</v>
      </c>
      <c r="CG77" s="119">
        <v>0</v>
      </c>
      <c r="CH77" s="119">
        <v>0</v>
      </c>
      <c r="CI77" s="119">
        <v>0</v>
      </c>
      <c r="CJ77" s="119">
        <v>0</v>
      </c>
      <c r="CK77" s="119">
        <v>0</v>
      </c>
      <c r="CL77" s="119">
        <v>0</v>
      </c>
      <c r="CM77" s="119">
        <v>0</v>
      </c>
      <c r="CN77" s="119">
        <v>0</v>
      </c>
      <c r="CO77" s="119">
        <v>0</v>
      </c>
      <c r="CP77" s="119">
        <v>0</v>
      </c>
      <c r="CQ77" s="119">
        <v>0</v>
      </c>
      <c r="CR77" s="119">
        <v>0</v>
      </c>
      <c r="CS77" s="119">
        <v>0</v>
      </c>
      <c r="CT77" s="119">
        <v>0</v>
      </c>
      <c r="CU77" s="119">
        <v>0</v>
      </c>
      <c r="CV77" s="119">
        <v>0</v>
      </c>
      <c r="CW77" s="119">
        <v>0</v>
      </c>
    </row>
    <row r="78" spans="1:101" x14ac:dyDescent="0.2">
      <c r="A78" s="143">
        <v>3</v>
      </c>
      <c r="B78" s="145" t="s">
        <v>168</v>
      </c>
      <c r="C78" s="128" t="s">
        <v>163</v>
      </c>
      <c r="D78" s="143" t="s">
        <v>183</v>
      </c>
      <c r="E78" s="28">
        <f t="shared" si="17"/>
        <v>8000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500</v>
      </c>
      <c r="M78" s="28">
        <v>0</v>
      </c>
      <c r="N78" s="28">
        <v>0</v>
      </c>
      <c r="O78" s="28">
        <v>500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28">
        <v>0</v>
      </c>
      <c r="V78" s="28">
        <v>500</v>
      </c>
      <c r="W78" s="28">
        <v>0</v>
      </c>
      <c r="X78" s="28">
        <v>0</v>
      </c>
      <c r="Y78" s="28">
        <v>0</v>
      </c>
      <c r="Z78" s="28">
        <v>0</v>
      </c>
      <c r="AA78" s="28">
        <v>0</v>
      </c>
      <c r="AB78" s="28">
        <v>0</v>
      </c>
      <c r="AC78" s="28">
        <v>0</v>
      </c>
      <c r="AD78" s="28">
        <v>0</v>
      </c>
      <c r="AE78" s="28">
        <v>0</v>
      </c>
      <c r="AF78" s="28">
        <v>500</v>
      </c>
      <c r="AG78" s="28">
        <v>0</v>
      </c>
      <c r="AH78" s="28">
        <v>0</v>
      </c>
      <c r="AI78" s="28">
        <v>0</v>
      </c>
      <c r="AJ78" s="28">
        <v>0</v>
      </c>
      <c r="AK78" s="28">
        <v>0</v>
      </c>
      <c r="AL78" s="28">
        <v>0</v>
      </c>
      <c r="AM78" s="28">
        <v>0</v>
      </c>
      <c r="AN78" s="28">
        <v>0</v>
      </c>
      <c r="AO78" s="28">
        <v>500</v>
      </c>
      <c r="AP78" s="28">
        <v>0</v>
      </c>
      <c r="AQ78" s="28">
        <v>500</v>
      </c>
      <c r="AR78" s="28">
        <v>0</v>
      </c>
      <c r="AS78" s="28">
        <v>0</v>
      </c>
      <c r="AT78" s="28">
        <v>500</v>
      </c>
      <c r="AU78" s="28">
        <v>0</v>
      </c>
      <c r="AV78" s="28">
        <v>0</v>
      </c>
      <c r="AW78" s="28">
        <v>0</v>
      </c>
      <c r="AX78" s="28">
        <v>500</v>
      </c>
      <c r="AY78" s="28">
        <v>0</v>
      </c>
      <c r="AZ78" s="28">
        <v>0</v>
      </c>
      <c r="BA78" s="28">
        <v>0</v>
      </c>
      <c r="BB78" s="28">
        <v>0</v>
      </c>
      <c r="BC78" s="28">
        <v>500</v>
      </c>
      <c r="BD78" s="28">
        <v>0</v>
      </c>
      <c r="BE78" s="28">
        <v>0</v>
      </c>
      <c r="BF78" s="28">
        <v>500</v>
      </c>
      <c r="BG78" s="28">
        <v>0</v>
      </c>
      <c r="BH78" s="28">
        <v>500</v>
      </c>
      <c r="BI78" s="28">
        <v>0</v>
      </c>
      <c r="BJ78" s="28">
        <v>500</v>
      </c>
      <c r="BK78" s="28">
        <v>0</v>
      </c>
      <c r="BL78" s="28">
        <v>0</v>
      </c>
      <c r="BM78" s="28">
        <v>0</v>
      </c>
      <c r="BN78" s="28">
        <v>0</v>
      </c>
      <c r="BO78" s="28">
        <v>0</v>
      </c>
      <c r="BP78" s="28">
        <v>0</v>
      </c>
      <c r="BQ78" s="28">
        <v>0</v>
      </c>
      <c r="BR78" s="28">
        <v>0</v>
      </c>
      <c r="BS78" s="28">
        <v>0</v>
      </c>
      <c r="BT78" s="28">
        <v>0</v>
      </c>
      <c r="BU78" s="28">
        <v>0</v>
      </c>
      <c r="BV78" s="28">
        <v>0</v>
      </c>
      <c r="BW78" s="28">
        <v>0</v>
      </c>
      <c r="BX78" s="28">
        <v>0</v>
      </c>
      <c r="BY78" s="28">
        <v>0</v>
      </c>
      <c r="BZ78" s="28">
        <v>0</v>
      </c>
      <c r="CA78" s="28">
        <v>0</v>
      </c>
      <c r="CB78" s="28">
        <v>0</v>
      </c>
      <c r="CC78" s="28">
        <v>0</v>
      </c>
      <c r="CD78" s="28">
        <v>500</v>
      </c>
      <c r="CE78" s="28">
        <v>0</v>
      </c>
      <c r="CF78" s="28">
        <v>0</v>
      </c>
      <c r="CG78" s="28">
        <v>500</v>
      </c>
      <c r="CH78" s="28">
        <v>0</v>
      </c>
      <c r="CI78" s="28">
        <v>500</v>
      </c>
      <c r="CJ78" s="28">
        <v>0</v>
      </c>
      <c r="CK78" s="28">
        <v>0</v>
      </c>
      <c r="CL78" s="28">
        <v>0</v>
      </c>
      <c r="CM78" s="28">
        <v>500</v>
      </c>
      <c r="CN78" s="28">
        <v>0</v>
      </c>
      <c r="CO78" s="28">
        <v>0</v>
      </c>
      <c r="CP78" s="28">
        <v>0</v>
      </c>
      <c r="CQ78" s="28">
        <v>0</v>
      </c>
      <c r="CR78" s="28">
        <v>0</v>
      </c>
      <c r="CS78" s="28">
        <v>0</v>
      </c>
      <c r="CT78" s="28">
        <v>0</v>
      </c>
      <c r="CU78" s="28">
        <v>0</v>
      </c>
      <c r="CV78" s="28">
        <v>0</v>
      </c>
      <c r="CW78" s="28">
        <v>0</v>
      </c>
    </row>
    <row r="79" spans="1:101" s="92" customFormat="1" ht="67.5" x14ac:dyDescent="0.2">
      <c r="A79" s="140">
        <v>4</v>
      </c>
      <c r="B79" s="139" t="s">
        <v>166</v>
      </c>
      <c r="C79" s="140" t="s">
        <v>163</v>
      </c>
      <c r="D79" s="138" t="s">
        <v>184</v>
      </c>
      <c r="E79" s="119">
        <f t="shared" si="17"/>
        <v>11200</v>
      </c>
      <c r="F79" s="119">
        <v>0</v>
      </c>
      <c r="G79" s="119">
        <v>0</v>
      </c>
      <c r="H79" s="119">
        <v>0</v>
      </c>
      <c r="I79" s="119">
        <v>0</v>
      </c>
      <c r="J79" s="119">
        <v>0</v>
      </c>
      <c r="K79" s="119">
        <v>0</v>
      </c>
      <c r="L79" s="119">
        <v>700</v>
      </c>
      <c r="M79" s="119">
        <v>0</v>
      </c>
      <c r="N79" s="119">
        <v>0</v>
      </c>
      <c r="O79" s="119">
        <v>700</v>
      </c>
      <c r="P79" s="119">
        <v>0</v>
      </c>
      <c r="Q79" s="119">
        <v>0</v>
      </c>
      <c r="R79" s="119">
        <v>0</v>
      </c>
      <c r="S79" s="119">
        <v>0</v>
      </c>
      <c r="T79" s="119">
        <v>0</v>
      </c>
      <c r="U79" s="119">
        <v>0</v>
      </c>
      <c r="V79" s="119">
        <v>700</v>
      </c>
      <c r="W79" s="119">
        <v>0</v>
      </c>
      <c r="X79" s="119">
        <v>0</v>
      </c>
      <c r="Y79" s="119">
        <v>0</v>
      </c>
      <c r="Z79" s="119">
        <v>0</v>
      </c>
      <c r="AA79" s="119">
        <v>0</v>
      </c>
      <c r="AB79" s="119">
        <v>0</v>
      </c>
      <c r="AC79" s="119">
        <v>0</v>
      </c>
      <c r="AD79" s="119">
        <v>0</v>
      </c>
      <c r="AE79" s="119">
        <v>0</v>
      </c>
      <c r="AF79" s="119">
        <v>700</v>
      </c>
      <c r="AG79" s="119">
        <v>0</v>
      </c>
      <c r="AH79" s="119">
        <v>0</v>
      </c>
      <c r="AI79" s="119">
        <v>0</v>
      </c>
      <c r="AJ79" s="119">
        <v>0</v>
      </c>
      <c r="AK79" s="119">
        <v>0</v>
      </c>
      <c r="AL79" s="119">
        <v>0</v>
      </c>
      <c r="AM79" s="119">
        <v>0</v>
      </c>
      <c r="AN79" s="119">
        <v>0</v>
      </c>
      <c r="AO79" s="119">
        <v>700</v>
      </c>
      <c r="AP79" s="119">
        <v>0</v>
      </c>
      <c r="AQ79" s="119">
        <v>700</v>
      </c>
      <c r="AR79" s="119">
        <v>0</v>
      </c>
      <c r="AS79" s="119">
        <v>0</v>
      </c>
      <c r="AT79" s="119">
        <v>700</v>
      </c>
      <c r="AU79" s="119">
        <v>0</v>
      </c>
      <c r="AV79" s="119">
        <v>0</v>
      </c>
      <c r="AW79" s="119">
        <v>0</v>
      </c>
      <c r="AX79" s="119">
        <v>700</v>
      </c>
      <c r="AY79" s="119">
        <v>0</v>
      </c>
      <c r="AZ79" s="119">
        <v>0</v>
      </c>
      <c r="BA79" s="119">
        <v>0</v>
      </c>
      <c r="BB79" s="119">
        <v>0</v>
      </c>
      <c r="BC79" s="119">
        <v>700</v>
      </c>
      <c r="BD79" s="119">
        <v>0</v>
      </c>
      <c r="BE79" s="119">
        <v>0</v>
      </c>
      <c r="BF79" s="119">
        <v>700</v>
      </c>
      <c r="BG79" s="119">
        <v>0</v>
      </c>
      <c r="BH79" s="119">
        <v>700</v>
      </c>
      <c r="BI79" s="119">
        <v>0</v>
      </c>
      <c r="BJ79" s="119">
        <v>700</v>
      </c>
      <c r="BK79" s="119">
        <v>0</v>
      </c>
      <c r="BL79" s="119">
        <v>0</v>
      </c>
      <c r="BM79" s="119">
        <v>0</v>
      </c>
      <c r="BN79" s="119">
        <v>0</v>
      </c>
      <c r="BO79" s="119">
        <v>0</v>
      </c>
      <c r="BP79" s="119">
        <v>0</v>
      </c>
      <c r="BQ79" s="119">
        <v>0</v>
      </c>
      <c r="BR79" s="119">
        <v>0</v>
      </c>
      <c r="BS79" s="119">
        <v>0</v>
      </c>
      <c r="BT79" s="119">
        <v>0</v>
      </c>
      <c r="BU79" s="119">
        <v>0</v>
      </c>
      <c r="BV79" s="119">
        <v>0</v>
      </c>
      <c r="BW79" s="119">
        <v>0</v>
      </c>
      <c r="BX79" s="119">
        <v>0</v>
      </c>
      <c r="BY79" s="119">
        <v>0</v>
      </c>
      <c r="BZ79" s="119">
        <v>0</v>
      </c>
      <c r="CA79" s="119">
        <v>0</v>
      </c>
      <c r="CB79" s="119">
        <v>0</v>
      </c>
      <c r="CC79" s="119">
        <v>0</v>
      </c>
      <c r="CD79" s="119">
        <v>700</v>
      </c>
      <c r="CE79" s="119">
        <v>0</v>
      </c>
      <c r="CF79" s="119">
        <v>0</v>
      </c>
      <c r="CG79" s="119">
        <v>700</v>
      </c>
      <c r="CH79" s="119">
        <v>0</v>
      </c>
      <c r="CI79" s="119">
        <v>700</v>
      </c>
      <c r="CJ79" s="119">
        <v>0</v>
      </c>
      <c r="CK79" s="119">
        <v>0</v>
      </c>
      <c r="CL79" s="119">
        <v>0</v>
      </c>
      <c r="CM79" s="119">
        <v>700</v>
      </c>
      <c r="CN79" s="119">
        <v>0</v>
      </c>
      <c r="CO79" s="119">
        <v>0</v>
      </c>
      <c r="CP79" s="119">
        <v>0</v>
      </c>
      <c r="CQ79" s="119">
        <v>0</v>
      </c>
      <c r="CR79" s="119">
        <v>0</v>
      </c>
      <c r="CS79" s="119">
        <v>0</v>
      </c>
      <c r="CT79" s="119">
        <v>0</v>
      </c>
      <c r="CU79" s="119">
        <v>0</v>
      </c>
      <c r="CV79" s="119">
        <v>0</v>
      </c>
      <c r="CW79" s="119">
        <v>0</v>
      </c>
    </row>
    <row r="80" spans="1:101" x14ac:dyDescent="0.2">
      <c r="A80" s="143">
        <v>5</v>
      </c>
      <c r="B80" s="145" t="s">
        <v>168</v>
      </c>
      <c r="C80" s="128" t="s">
        <v>163</v>
      </c>
      <c r="D80" s="143" t="s">
        <v>185</v>
      </c>
      <c r="E80" s="28">
        <f t="shared" si="17"/>
        <v>3000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0</v>
      </c>
      <c r="O80" s="28">
        <v>0</v>
      </c>
      <c r="P80" s="28">
        <v>0</v>
      </c>
      <c r="Q80" s="28">
        <v>300</v>
      </c>
      <c r="R80" s="28">
        <v>0</v>
      </c>
      <c r="S80" s="28">
        <v>0</v>
      </c>
      <c r="T80" s="28">
        <v>0</v>
      </c>
      <c r="U80" s="28">
        <v>0</v>
      </c>
      <c r="V80" s="28">
        <v>0</v>
      </c>
      <c r="W80" s="28">
        <v>0</v>
      </c>
      <c r="X80" s="28">
        <v>0</v>
      </c>
      <c r="Y80" s="28">
        <v>0</v>
      </c>
      <c r="Z80" s="28">
        <v>0</v>
      </c>
      <c r="AA80" s="28">
        <v>0</v>
      </c>
      <c r="AB80" s="28">
        <v>0</v>
      </c>
      <c r="AC80" s="28">
        <v>0</v>
      </c>
      <c r="AD80" s="28">
        <v>0</v>
      </c>
      <c r="AE80" s="28">
        <v>0</v>
      </c>
      <c r="AF80" s="28">
        <v>0</v>
      </c>
      <c r="AG80" s="28">
        <v>0</v>
      </c>
      <c r="AH80" s="28">
        <v>0</v>
      </c>
      <c r="AI80" s="28">
        <v>0</v>
      </c>
      <c r="AJ80" s="28">
        <v>0</v>
      </c>
      <c r="AK80" s="28">
        <v>0</v>
      </c>
      <c r="AL80" s="28">
        <v>0</v>
      </c>
      <c r="AM80" s="28">
        <v>0</v>
      </c>
      <c r="AN80" s="28">
        <v>300</v>
      </c>
      <c r="AO80" s="28">
        <v>0</v>
      </c>
      <c r="AP80" s="28">
        <v>0</v>
      </c>
      <c r="AQ80" s="28">
        <v>0</v>
      </c>
      <c r="AR80" s="28">
        <v>300</v>
      </c>
      <c r="AS80" s="28">
        <v>0</v>
      </c>
      <c r="AT80" s="28">
        <v>0</v>
      </c>
      <c r="AU80" s="28">
        <v>0</v>
      </c>
      <c r="AV80" s="28">
        <v>0</v>
      </c>
      <c r="AW80" s="28">
        <v>300</v>
      </c>
      <c r="AX80" s="28">
        <v>0</v>
      </c>
      <c r="AY80" s="28">
        <v>300</v>
      </c>
      <c r="AZ80" s="28">
        <v>300</v>
      </c>
      <c r="BA80" s="28">
        <v>0</v>
      </c>
      <c r="BB80" s="28">
        <v>0</v>
      </c>
      <c r="BC80" s="28">
        <v>0</v>
      </c>
      <c r="BD80" s="28">
        <v>300</v>
      </c>
      <c r="BE80" s="28">
        <v>0</v>
      </c>
      <c r="BF80" s="28">
        <v>0</v>
      </c>
      <c r="BG80" s="28">
        <v>0</v>
      </c>
      <c r="BH80" s="28">
        <v>0</v>
      </c>
      <c r="BI80" s="28">
        <v>0</v>
      </c>
      <c r="BJ80" s="28">
        <v>0</v>
      </c>
      <c r="BK80" s="28">
        <v>300</v>
      </c>
      <c r="BL80" s="28">
        <v>0</v>
      </c>
      <c r="BM80" s="28">
        <v>0</v>
      </c>
      <c r="BN80" s="28">
        <v>0</v>
      </c>
      <c r="BO80" s="28">
        <v>0</v>
      </c>
      <c r="BP80" s="28">
        <v>0</v>
      </c>
      <c r="BQ80" s="28">
        <v>0</v>
      </c>
      <c r="BR80" s="28">
        <v>0</v>
      </c>
      <c r="BS80" s="28">
        <v>0</v>
      </c>
      <c r="BT80" s="28">
        <v>0</v>
      </c>
      <c r="BU80" s="28">
        <v>0</v>
      </c>
      <c r="BV80" s="28">
        <v>0</v>
      </c>
      <c r="BW80" s="28">
        <v>0</v>
      </c>
      <c r="BX80" s="28">
        <v>0</v>
      </c>
      <c r="BY80" s="28">
        <v>0</v>
      </c>
      <c r="BZ80" s="28">
        <v>0</v>
      </c>
      <c r="CA80" s="28">
        <v>0</v>
      </c>
      <c r="CB80" s="28">
        <v>0</v>
      </c>
      <c r="CC80" s="28">
        <v>0</v>
      </c>
      <c r="CD80" s="28">
        <v>0</v>
      </c>
      <c r="CE80" s="28">
        <v>0</v>
      </c>
      <c r="CF80" s="28">
        <v>0</v>
      </c>
      <c r="CG80" s="28">
        <v>0</v>
      </c>
      <c r="CH80" s="28">
        <v>0</v>
      </c>
      <c r="CI80" s="28">
        <v>0</v>
      </c>
      <c r="CJ80" s="28">
        <v>300</v>
      </c>
      <c r="CK80" s="28">
        <v>300</v>
      </c>
      <c r="CL80" s="28">
        <v>0</v>
      </c>
      <c r="CM80" s="28">
        <v>0</v>
      </c>
      <c r="CN80" s="28">
        <v>0</v>
      </c>
      <c r="CO80" s="28">
        <v>0</v>
      </c>
      <c r="CP80" s="28">
        <v>0</v>
      </c>
      <c r="CQ80" s="28">
        <v>0</v>
      </c>
      <c r="CR80" s="28">
        <v>0</v>
      </c>
      <c r="CS80" s="28">
        <v>0</v>
      </c>
      <c r="CT80" s="28">
        <v>0</v>
      </c>
      <c r="CU80" s="28">
        <v>0</v>
      </c>
      <c r="CV80" s="28">
        <v>0</v>
      </c>
      <c r="CW80" s="28">
        <v>0</v>
      </c>
    </row>
    <row r="81" spans="1:101" s="92" customFormat="1" ht="67.5" x14ac:dyDescent="0.2">
      <c r="A81" s="140">
        <v>6</v>
      </c>
      <c r="B81" s="139" t="s">
        <v>166</v>
      </c>
      <c r="C81" s="140" t="s">
        <v>163</v>
      </c>
      <c r="D81" s="138" t="s">
        <v>185</v>
      </c>
      <c r="E81" s="119">
        <f t="shared" si="17"/>
        <v>3000</v>
      </c>
      <c r="F81" s="119">
        <v>0</v>
      </c>
      <c r="G81" s="119">
        <v>0</v>
      </c>
      <c r="H81" s="119">
        <v>0</v>
      </c>
      <c r="I81" s="119">
        <v>0</v>
      </c>
      <c r="J81" s="119">
        <v>0</v>
      </c>
      <c r="K81" s="119">
        <v>0</v>
      </c>
      <c r="L81" s="119">
        <v>0</v>
      </c>
      <c r="M81" s="119">
        <v>0</v>
      </c>
      <c r="N81" s="119">
        <v>0</v>
      </c>
      <c r="O81" s="119">
        <v>0</v>
      </c>
      <c r="P81" s="119">
        <v>0</v>
      </c>
      <c r="Q81" s="119">
        <v>300</v>
      </c>
      <c r="R81" s="119">
        <v>0</v>
      </c>
      <c r="S81" s="119">
        <v>0</v>
      </c>
      <c r="T81" s="119">
        <v>0</v>
      </c>
      <c r="U81" s="119">
        <v>0</v>
      </c>
      <c r="V81" s="119">
        <v>0</v>
      </c>
      <c r="W81" s="119">
        <v>0</v>
      </c>
      <c r="X81" s="119">
        <v>0</v>
      </c>
      <c r="Y81" s="119">
        <v>0</v>
      </c>
      <c r="Z81" s="119">
        <v>0</v>
      </c>
      <c r="AA81" s="119">
        <v>0</v>
      </c>
      <c r="AB81" s="119">
        <v>0</v>
      </c>
      <c r="AC81" s="119">
        <v>0</v>
      </c>
      <c r="AD81" s="119">
        <v>0</v>
      </c>
      <c r="AE81" s="119">
        <v>0</v>
      </c>
      <c r="AF81" s="119">
        <v>0</v>
      </c>
      <c r="AG81" s="119">
        <v>0</v>
      </c>
      <c r="AH81" s="119">
        <v>0</v>
      </c>
      <c r="AI81" s="119">
        <v>0</v>
      </c>
      <c r="AJ81" s="119">
        <v>0</v>
      </c>
      <c r="AK81" s="119">
        <v>0</v>
      </c>
      <c r="AL81" s="119">
        <v>0</v>
      </c>
      <c r="AM81" s="119">
        <v>0</v>
      </c>
      <c r="AN81" s="119">
        <v>300</v>
      </c>
      <c r="AO81" s="119">
        <v>0</v>
      </c>
      <c r="AP81" s="119">
        <v>0</v>
      </c>
      <c r="AQ81" s="119">
        <v>0</v>
      </c>
      <c r="AR81" s="119">
        <v>300</v>
      </c>
      <c r="AS81" s="119">
        <v>0</v>
      </c>
      <c r="AT81" s="119">
        <v>0</v>
      </c>
      <c r="AU81" s="119">
        <v>0</v>
      </c>
      <c r="AV81" s="119">
        <v>0</v>
      </c>
      <c r="AW81" s="119">
        <v>300</v>
      </c>
      <c r="AX81" s="119">
        <v>0</v>
      </c>
      <c r="AY81" s="119">
        <v>300</v>
      </c>
      <c r="AZ81" s="119">
        <v>300</v>
      </c>
      <c r="BA81" s="119">
        <v>0</v>
      </c>
      <c r="BB81" s="119">
        <v>0</v>
      </c>
      <c r="BC81" s="119">
        <v>0</v>
      </c>
      <c r="BD81" s="119">
        <v>300</v>
      </c>
      <c r="BE81" s="119">
        <v>0</v>
      </c>
      <c r="BF81" s="119">
        <v>0</v>
      </c>
      <c r="BG81" s="119">
        <v>0</v>
      </c>
      <c r="BH81" s="119">
        <v>0</v>
      </c>
      <c r="BI81" s="119">
        <v>0</v>
      </c>
      <c r="BJ81" s="119">
        <v>0</v>
      </c>
      <c r="BK81" s="119">
        <v>300</v>
      </c>
      <c r="BL81" s="119">
        <v>0</v>
      </c>
      <c r="BM81" s="119">
        <v>0</v>
      </c>
      <c r="BN81" s="119">
        <v>0</v>
      </c>
      <c r="BO81" s="119">
        <v>0</v>
      </c>
      <c r="BP81" s="119">
        <v>0</v>
      </c>
      <c r="BQ81" s="119">
        <v>0</v>
      </c>
      <c r="BR81" s="119">
        <v>0</v>
      </c>
      <c r="BS81" s="119">
        <v>0</v>
      </c>
      <c r="BT81" s="119">
        <v>0</v>
      </c>
      <c r="BU81" s="119">
        <v>0</v>
      </c>
      <c r="BV81" s="119">
        <v>0</v>
      </c>
      <c r="BW81" s="119">
        <v>0</v>
      </c>
      <c r="BX81" s="119">
        <v>0</v>
      </c>
      <c r="BY81" s="119">
        <v>0</v>
      </c>
      <c r="BZ81" s="119">
        <v>0</v>
      </c>
      <c r="CA81" s="119">
        <v>0</v>
      </c>
      <c r="CB81" s="119">
        <v>0</v>
      </c>
      <c r="CC81" s="119">
        <v>0</v>
      </c>
      <c r="CD81" s="119">
        <v>0</v>
      </c>
      <c r="CE81" s="119">
        <v>0</v>
      </c>
      <c r="CF81" s="119">
        <v>0</v>
      </c>
      <c r="CG81" s="119">
        <v>0</v>
      </c>
      <c r="CH81" s="119">
        <v>0</v>
      </c>
      <c r="CI81" s="119">
        <v>0</v>
      </c>
      <c r="CJ81" s="119">
        <v>300</v>
      </c>
      <c r="CK81" s="119">
        <v>300</v>
      </c>
      <c r="CL81" s="119">
        <v>0</v>
      </c>
      <c r="CM81" s="119">
        <v>0</v>
      </c>
      <c r="CN81" s="119">
        <v>0</v>
      </c>
      <c r="CO81" s="119">
        <v>0</v>
      </c>
      <c r="CP81" s="119">
        <v>0</v>
      </c>
      <c r="CQ81" s="119">
        <v>0</v>
      </c>
      <c r="CR81" s="119">
        <v>0</v>
      </c>
      <c r="CS81" s="119">
        <v>0</v>
      </c>
      <c r="CT81" s="119">
        <v>0</v>
      </c>
      <c r="CU81" s="119">
        <v>0</v>
      </c>
      <c r="CV81" s="119">
        <v>0</v>
      </c>
      <c r="CW81" s="119">
        <v>0</v>
      </c>
    </row>
    <row r="82" spans="1:101" x14ac:dyDescent="0.2">
      <c r="A82" s="143">
        <v>7</v>
      </c>
      <c r="B82" s="145" t="s">
        <v>168</v>
      </c>
      <c r="C82" s="128" t="s">
        <v>163</v>
      </c>
      <c r="D82" s="143" t="s">
        <v>184</v>
      </c>
      <c r="E82" s="28">
        <f t="shared" si="17"/>
        <v>4900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28">
        <v>0</v>
      </c>
      <c r="V82" s="28">
        <v>0</v>
      </c>
      <c r="W82" s="28">
        <v>0</v>
      </c>
      <c r="X82" s="28">
        <v>0</v>
      </c>
      <c r="Y82" s="28">
        <v>700</v>
      </c>
      <c r="Z82" s="28">
        <v>0</v>
      </c>
      <c r="AA82" s="28">
        <v>0</v>
      </c>
      <c r="AB82" s="28">
        <v>0</v>
      </c>
      <c r="AC82" s="28">
        <v>0</v>
      </c>
      <c r="AD82" s="28">
        <v>0</v>
      </c>
      <c r="AE82" s="28">
        <v>0</v>
      </c>
      <c r="AF82" s="28">
        <v>0</v>
      </c>
      <c r="AG82" s="28">
        <v>0</v>
      </c>
      <c r="AH82" s="28">
        <v>0</v>
      </c>
      <c r="AI82" s="28">
        <v>0</v>
      </c>
      <c r="AJ82" s="28">
        <v>0</v>
      </c>
      <c r="AK82" s="28">
        <v>0</v>
      </c>
      <c r="AL82" s="28">
        <v>0</v>
      </c>
      <c r="AM82" s="28">
        <v>700</v>
      </c>
      <c r="AN82" s="28">
        <v>0</v>
      </c>
      <c r="AO82" s="28">
        <v>0</v>
      </c>
      <c r="AP82" s="28">
        <v>700</v>
      </c>
      <c r="AQ82" s="28">
        <v>0</v>
      </c>
      <c r="AR82" s="28">
        <v>0</v>
      </c>
      <c r="AS82" s="28">
        <v>0</v>
      </c>
      <c r="AT82" s="28">
        <v>0</v>
      </c>
      <c r="AU82" s="28">
        <v>0</v>
      </c>
      <c r="AV82" s="28">
        <v>0</v>
      </c>
      <c r="AW82" s="28">
        <v>0</v>
      </c>
      <c r="AX82" s="28">
        <v>0</v>
      </c>
      <c r="AY82" s="28">
        <v>0</v>
      </c>
      <c r="AZ82" s="28">
        <v>0</v>
      </c>
      <c r="BA82" s="28">
        <v>700</v>
      </c>
      <c r="BB82" s="28">
        <v>0</v>
      </c>
      <c r="BC82" s="28">
        <v>0</v>
      </c>
      <c r="BD82" s="28">
        <v>0</v>
      </c>
      <c r="BE82" s="28">
        <v>0</v>
      </c>
      <c r="BF82" s="28">
        <v>0</v>
      </c>
      <c r="BG82" s="28">
        <v>0</v>
      </c>
      <c r="BH82" s="28">
        <v>0</v>
      </c>
      <c r="BI82" s="28">
        <v>0</v>
      </c>
      <c r="BJ82" s="28">
        <v>0</v>
      </c>
      <c r="BK82" s="28">
        <v>0</v>
      </c>
      <c r="BL82" s="28">
        <v>0</v>
      </c>
      <c r="BM82" s="28">
        <v>0</v>
      </c>
      <c r="BN82" s="28">
        <v>0</v>
      </c>
      <c r="BO82" s="28">
        <v>0</v>
      </c>
      <c r="BP82" s="28">
        <v>700</v>
      </c>
      <c r="BQ82" s="28">
        <v>0</v>
      </c>
      <c r="BR82" s="28">
        <v>0</v>
      </c>
      <c r="BS82" s="28">
        <v>0</v>
      </c>
      <c r="BT82" s="28">
        <v>0</v>
      </c>
      <c r="BU82" s="28">
        <v>0</v>
      </c>
      <c r="BV82" s="28">
        <v>0</v>
      </c>
      <c r="BW82" s="28">
        <v>0</v>
      </c>
      <c r="BX82" s="28">
        <v>0</v>
      </c>
      <c r="BY82" s="28">
        <v>0</v>
      </c>
      <c r="BZ82" s="28">
        <v>0</v>
      </c>
      <c r="CA82" s="28">
        <v>0</v>
      </c>
      <c r="CB82" s="28">
        <v>0</v>
      </c>
      <c r="CC82" s="28">
        <v>0</v>
      </c>
      <c r="CD82" s="28">
        <v>0</v>
      </c>
      <c r="CE82" s="28">
        <v>0</v>
      </c>
      <c r="CF82" s="28">
        <v>700</v>
      </c>
      <c r="CG82" s="28">
        <v>0</v>
      </c>
      <c r="CH82" s="28">
        <v>0</v>
      </c>
      <c r="CI82" s="28">
        <v>0</v>
      </c>
      <c r="CJ82" s="28">
        <v>0</v>
      </c>
      <c r="CK82" s="28">
        <v>0</v>
      </c>
      <c r="CL82" s="28">
        <v>700</v>
      </c>
      <c r="CM82" s="28">
        <v>0</v>
      </c>
      <c r="CN82" s="28">
        <v>0</v>
      </c>
      <c r="CO82" s="28">
        <v>0</v>
      </c>
      <c r="CP82" s="28">
        <v>0</v>
      </c>
      <c r="CQ82" s="28">
        <v>0</v>
      </c>
      <c r="CR82" s="28">
        <v>0</v>
      </c>
      <c r="CS82" s="28">
        <v>0</v>
      </c>
      <c r="CT82" s="28">
        <v>0</v>
      </c>
      <c r="CU82" s="28">
        <v>0</v>
      </c>
      <c r="CV82" s="28">
        <v>0</v>
      </c>
      <c r="CW82" s="28">
        <v>0</v>
      </c>
    </row>
    <row r="83" spans="1:101" s="92" customFormat="1" ht="67.5" x14ac:dyDescent="0.2">
      <c r="A83" s="140">
        <v>8</v>
      </c>
      <c r="B83" s="139" t="s">
        <v>166</v>
      </c>
      <c r="C83" s="140" t="s">
        <v>163</v>
      </c>
      <c r="D83" s="138" t="s">
        <v>186</v>
      </c>
      <c r="E83" s="119">
        <f t="shared" si="17"/>
        <v>7000</v>
      </c>
      <c r="F83" s="119">
        <v>0</v>
      </c>
      <c r="G83" s="119">
        <v>0</v>
      </c>
      <c r="H83" s="119">
        <v>0</v>
      </c>
      <c r="I83" s="119">
        <v>0</v>
      </c>
      <c r="J83" s="119">
        <v>0</v>
      </c>
      <c r="K83" s="119">
        <v>0</v>
      </c>
      <c r="L83" s="119">
        <v>0</v>
      </c>
      <c r="M83" s="119">
        <v>0</v>
      </c>
      <c r="N83" s="119">
        <v>0</v>
      </c>
      <c r="O83" s="119">
        <v>0</v>
      </c>
      <c r="P83" s="119">
        <v>0</v>
      </c>
      <c r="Q83" s="119">
        <v>0</v>
      </c>
      <c r="R83" s="119">
        <v>0</v>
      </c>
      <c r="S83" s="119">
        <v>0</v>
      </c>
      <c r="T83" s="119">
        <v>0</v>
      </c>
      <c r="U83" s="119">
        <v>0</v>
      </c>
      <c r="V83" s="119">
        <v>0</v>
      </c>
      <c r="W83" s="119">
        <v>0</v>
      </c>
      <c r="X83" s="119">
        <v>0</v>
      </c>
      <c r="Y83" s="119">
        <v>1000</v>
      </c>
      <c r="Z83" s="119">
        <v>0</v>
      </c>
      <c r="AA83" s="119">
        <v>0</v>
      </c>
      <c r="AB83" s="119">
        <v>0</v>
      </c>
      <c r="AC83" s="119">
        <v>0</v>
      </c>
      <c r="AD83" s="119">
        <v>0</v>
      </c>
      <c r="AE83" s="119">
        <v>0</v>
      </c>
      <c r="AF83" s="119">
        <v>0</v>
      </c>
      <c r="AG83" s="119">
        <v>0</v>
      </c>
      <c r="AH83" s="119">
        <v>0</v>
      </c>
      <c r="AI83" s="119">
        <v>0</v>
      </c>
      <c r="AJ83" s="119">
        <v>0</v>
      </c>
      <c r="AK83" s="119">
        <v>0</v>
      </c>
      <c r="AL83" s="119">
        <v>0</v>
      </c>
      <c r="AM83" s="119">
        <v>1000</v>
      </c>
      <c r="AN83" s="119">
        <v>0</v>
      </c>
      <c r="AO83" s="119">
        <v>0</v>
      </c>
      <c r="AP83" s="119">
        <v>1000</v>
      </c>
      <c r="AQ83" s="119">
        <v>0</v>
      </c>
      <c r="AR83" s="119">
        <v>0</v>
      </c>
      <c r="AS83" s="119">
        <v>0</v>
      </c>
      <c r="AT83" s="119">
        <v>0</v>
      </c>
      <c r="AU83" s="119">
        <v>0</v>
      </c>
      <c r="AV83" s="119">
        <v>0</v>
      </c>
      <c r="AW83" s="119">
        <v>0</v>
      </c>
      <c r="AX83" s="119">
        <v>0</v>
      </c>
      <c r="AY83" s="119">
        <v>0</v>
      </c>
      <c r="AZ83" s="119">
        <v>0</v>
      </c>
      <c r="BA83" s="119">
        <v>1000</v>
      </c>
      <c r="BB83" s="119">
        <v>0</v>
      </c>
      <c r="BC83" s="119">
        <v>0</v>
      </c>
      <c r="BD83" s="119">
        <v>0</v>
      </c>
      <c r="BE83" s="119">
        <v>0</v>
      </c>
      <c r="BF83" s="119">
        <v>0</v>
      </c>
      <c r="BG83" s="119">
        <v>0</v>
      </c>
      <c r="BH83" s="119">
        <v>0</v>
      </c>
      <c r="BI83" s="119">
        <v>0</v>
      </c>
      <c r="BJ83" s="119">
        <v>0</v>
      </c>
      <c r="BK83" s="119">
        <v>0</v>
      </c>
      <c r="BL83" s="119">
        <v>0</v>
      </c>
      <c r="BM83" s="119">
        <v>0</v>
      </c>
      <c r="BN83" s="119">
        <v>0</v>
      </c>
      <c r="BO83" s="119">
        <v>0</v>
      </c>
      <c r="BP83" s="119">
        <v>1000</v>
      </c>
      <c r="BQ83" s="119">
        <v>0</v>
      </c>
      <c r="BR83" s="119">
        <v>0</v>
      </c>
      <c r="BS83" s="119">
        <v>0</v>
      </c>
      <c r="BT83" s="119">
        <v>0</v>
      </c>
      <c r="BU83" s="119">
        <v>0</v>
      </c>
      <c r="BV83" s="119">
        <v>0</v>
      </c>
      <c r="BW83" s="119">
        <v>0</v>
      </c>
      <c r="BX83" s="119">
        <v>0</v>
      </c>
      <c r="BY83" s="119">
        <v>0</v>
      </c>
      <c r="BZ83" s="119">
        <v>0</v>
      </c>
      <c r="CA83" s="119">
        <v>0</v>
      </c>
      <c r="CB83" s="119">
        <v>0</v>
      </c>
      <c r="CC83" s="119">
        <v>0</v>
      </c>
      <c r="CD83" s="119">
        <v>0</v>
      </c>
      <c r="CE83" s="119">
        <v>0</v>
      </c>
      <c r="CF83" s="119">
        <v>1000</v>
      </c>
      <c r="CG83" s="119">
        <v>0</v>
      </c>
      <c r="CH83" s="119">
        <v>0</v>
      </c>
      <c r="CI83" s="119">
        <v>0</v>
      </c>
      <c r="CJ83" s="119">
        <v>0</v>
      </c>
      <c r="CK83" s="119">
        <v>0</v>
      </c>
      <c r="CL83" s="119">
        <v>1000</v>
      </c>
      <c r="CM83" s="119">
        <v>0</v>
      </c>
      <c r="CN83" s="119">
        <v>0</v>
      </c>
      <c r="CO83" s="119">
        <v>0</v>
      </c>
      <c r="CP83" s="119">
        <v>0</v>
      </c>
      <c r="CQ83" s="119">
        <v>0</v>
      </c>
      <c r="CR83" s="119">
        <v>0</v>
      </c>
      <c r="CS83" s="119">
        <v>0</v>
      </c>
      <c r="CT83" s="119">
        <v>0</v>
      </c>
      <c r="CU83" s="119">
        <v>0</v>
      </c>
      <c r="CV83" s="119">
        <v>0</v>
      </c>
      <c r="CW83" s="119">
        <v>0</v>
      </c>
    </row>
    <row r="84" spans="1:101" x14ac:dyDescent="0.2">
      <c r="A84" s="143">
        <v>9</v>
      </c>
      <c r="B84" s="145" t="s">
        <v>168</v>
      </c>
      <c r="C84" s="128" t="s">
        <v>163</v>
      </c>
      <c r="D84" s="143" t="s">
        <v>187</v>
      </c>
      <c r="E84" s="28">
        <f t="shared" si="17"/>
        <v>7600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28">
        <v>0</v>
      </c>
      <c r="V84" s="28">
        <v>0</v>
      </c>
      <c r="W84" s="28">
        <v>0</v>
      </c>
      <c r="X84" s="28">
        <v>0</v>
      </c>
      <c r="Y84" s="28">
        <v>0</v>
      </c>
      <c r="Z84" s="28">
        <v>0</v>
      </c>
      <c r="AA84" s="28">
        <v>1900</v>
      </c>
      <c r="AB84" s="28">
        <v>0</v>
      </c>
      <c r="AC84" s="28">
        <v>0</v>
      </c>
      <c r="AD84" s="28">
        <v>0</v>
      </c>
      <c r="AE84" s="28">
        <v>0</v>
      </c>
      <c r="AF84" s="28">
        <v>0</v>
      </c>
      <c r="AG84" s="28">
        <v>0</v>
      </c>
      <c r="AH84" s="28">
        <v>0</v>
      </c>
      <c r="AI84" s="28">
        <v>0</v>
      </c>
      <c r="AJ84" s="28">
        <v>0</v>
      </c>
      <c r="AK84" s="28">
        <v>1900</v>
      </c>
      <c r="AL84" s="28">
        <v>1900</v>
      </c>
      <c r="AM84" s="28">
        <v>0</v>
      </c>
      <c r="AN84" s="28">
        <v>0</v>
      </c>
      <c r="AO84" s="28">
        <v>0</v>
      </c>
      <c r="AP84" s="28">
        <v>0</v>
      </c>
      <c r="AQ84" s="28">
        <v>0</v>
      </c>
      <c r="AR84" s="28">
        <v>0</v>
      </c>
      <c r="AS84" s="28">
        <v>0</v>
      </c>
      <c r="AT84" s="28">
        <v>0</v>
      </c>
      <c r="AU84" s="28">
        <v>0</v>
      </c>
      <c r="AV84" s="28">
        <v>0</v>
      </c>
      <c r="AW84" s="28">
        <v>0</v>
      </c>
      <c r="AX84" s="28">
        <v>0</v>
      </c>
      <c r="AY84" s="28">
        <v>0</v>
      </c>
      <c r="AZ84" s="28">
        <v>0</v>
      </c>
      <c r="BA84" s="28">
        <v>0</v>
      </c>
      <c r="BB84" s="28">
        <v>0</v>
      </c>
      <c r="BC84" s="28">
        <v>0</v>
      </c>
      <c r="BD84" s="28">
        <v>0</v>
      </c>
      <c r="BE84" s="28">
        <v>0</v>
      </c>
      <c r="BF84" s="28">
        <v>0</v>
      </c>
      <c r="BG84" s="28">
        <v>0</v>
      </c>
      <c r="BH84" s="28">
        <v>0</v>
      </c>
      <c r="BI84" s="28">
        <v>0</v>
      </c>
      <c r="BJ84" s="28">
        <v>0</v>
      </c>
      <c r="BK84" s="28">
        <v>0</v>
      </c>
      <c r="BL84" s="28">
        <v>0</v>
      </c>
      <c r="BM84" s="28">
        <v>0</v>
      </c>
      <c r="BN84" s="28">
        <v>0</v>
      </c>
      <c r="BO84" s="28">
        <v>0</v>
      </c>
      <c r="BP84" s="28">
        <v>0</v>
      </c>
      <c r="BQ84" s="28">
        <v>0</v>
      </c>
      <c r="BR84" s="28">
        <v>0</v>
      </c>
      <c r="BS84" s="28">
        <v>0</v>
      </c>
      <c r="BT84" s="28">
        <v>0</v>
      </c>
      <c r="BU84" s="28">
        <v>0</v>
      </c>
      <c r="BV84" s="28">
        <v>0</v>
      </c>
      <c r="BW84" s="28">
        <v>0</v>
      </c>
      <c r="BX84" s="28">
        <v>0</v>
      </c>
      <c r="BY84" s="28">
        <v>0</v>
      </c>
      <c r="BZ84" s="28">
        <v>0</v>
      </c>
      <c r="CA84" s="28">
        <v>1900</v>
      </c>
      <c r="CB84" s="28">
        <v>0</v>
      </c>
      <c r="CC84" s="28">
        <v>0</v>
      </c>
      <c r="CD84" s="28">
        <v>0</v>
      </c>
      <c r="CE84" s="28">
        <v>0</v>
      </c>
      <c r="CF84" s="28">
        <v>0</v>
      </c>
      <c r="CG84" s="28">
        <v>0</v>
      </c>
      <c r="CH84" s="28">
        <v>0</v>
      </c>
      <c r="CI84" s="28">
        <v>0</v>
      </c>
      <c r="CJ84" s="28">
        <v>0</v>
      </c>
      <c r="CK84" s="28">
        <v>0</v>
      </c>
      <c r="CL84" s="28">
        <v>0</v>
      </c>
      <c r="CM84" s="28">
        <v>0</v>
      </c>
      <c r="CN84" s="28">
        <v>0</v>
      </c>
      <c r="CO84" s="28">
        <v>0</v>
      </c>
      <c r="CP84" s="28">
        <v>0</v>
      </c>
      <c r="CQ84" s="28">
        <v>0</v>
      </c>
      <c r="CR84" s="28">
        <v>0</v>
      </c>
      <c r="CS84" s="28">
        <v>0</v>
      </c>
      <c r="CT84" s="28">
        <v>0</v>
      </c>
      <c r="CU84" s="28">
        <v>0</v>
      </c>
      <c r="CV84" s="28">
        <v>0</v>
      </c>
      <c r="CW84" s="28">
        <v>0</v>
      </c>
    </row>
    <row r="85" spans="1:101" s="92" customFormat="1" ht="67.5" x14ac:dyDescent="0.2">
      <c r="A85" s="140">
        <v>10</v>
      </c>
      <c r="B85" s="139" t="s">
        <v>166</v>
      </c>
      <c r="C85" s="140" t="s">
        <v>163</v>
      </c>
      <c r="D85" s="138" t="s">
        <v>188</v>
      </c>
      <c r="E85" s="119">
        <f t="shared" si="17"/>
        <v>11200</v>
      </c>
      <c r="F85" s="119">
        <v>0</v>
      </c>
      <c r="G85" s="119">
        <v>0</v>
      </c>
      <c r="H85" s="119">
        <v>0</v>
      </c>
      <c r="I85" s="119">
        <v>0</v>
      </c>
      <c r="J85" s="119">
        <v>0</v>
      </c>
      <c r="K85" s="119">
        <v>0</v>
      </c>
      <c r="L85" s="119">
        <v>0</v>
      </c>
      <c r="M85" s="119">
        <v>0</v>
      </c>
      <c r="N85" s="119">
        <v>0</v>
      </c>
      <c r="O85" s="119">
        <v>0</v>
      </c>
      <c r="P85" s="119">
        <v>0</v>
      </c>
      <c r="Q85" s="119">
        <v>0</v>
      </c>
      <c r="R85" s="119">
        <v>0</v>
      </c>
      <c r="S85" s="119">
        <v>0</v>
      </c>
      <c r="T85" s="119">
        <v>0</v>
      </c>
      <c r="U85" s="119">
        <v>0</v>
      </c>
      <c r="V85" s="119">
        <v>0</v>
      </c>
      <c r="W85" s="119">
        <v>0</v>
      </c>
      <c r="X85" s="119">
        <v>0</v>
      </c>
      <c r="Y85" s="119">
        <v>0</v>
      </c>
      <c r="Z85" s="119">
        <v>0</v>
      </c>
      <c r="AA85" s="119">
        <v>2800</v>
      </c>
      <c r="AB85" s="119">
        <v>0</v>
      </c>
      <c r="AC85" s="119">
        <v>0</v>
      </c>
      <c r="AD85" s="119">
        <v>0</v>
      </c>
      <c r="AE85" s="119">
        <v>0</v>
      </c>
      <c r="AF85" s="119">
        <v>0</v>
      </c>
      <c r="AG85" s="119">
        <v>0</v>
      </c>
      <c r="AH85" s="119">
        <v>0</v>
      </c>
      <c r="AI85" s="119">
        <v>0</v>
      </c>
      <c r="AJ85" s="119">
        <v>0</v>
      </c>
      <c r="AK85" s="119">
        <v>2800</v>
      </c>
      <c r="AL85" s="119">
        <v>2800</v>
      </c>
      <c r="AM85" s="119">
        <v>0</v>
      </c>
      <c r="AN85" s="119">
        <v>0</v>
      </c>
      <c r="AO85" s="119">
        <v>0</v>
      </c>
      <c r="AP85" s="119">
        <v>0</v>
      </c>
      <c r="AQ85" s="119">
        <v>0</v>
      </c>
      <c r="AR85" s="119">
        <v>0</v>
      </c>
      <c r="AS85" s="119">
        <v>0</v>
      </c>
      <c r="AT85" s="119">
        <v>0</v>
      </c>
      <c r="AU85" s="119">
        <v>0</v>
      </c>
      <c r="AV85" s="119">
        <v>0</v>
      </c>
      <c r="AW85" s="119">
        <v>0</v>
      </c>
      <c r="AX85" s="119">
        <v>0</v>
      </c>
      <c r="AY85" s="119">
        <v>0</v>
      </c>
      <c r="AZ85" s="119">
        <v>0</v>
      </c>
      <c r="BA85" s="119">
        <v>0</v>
      </c>
      <c r="BB85" s="119">
        <v>0</v>
      </c>
      <c r="BC85" s="119">
        <v>0</v>
      </c>
      <c r="BD85" s="119">
        <v>0</v>
      </c>
      <c r="BE85" s="119">
        <v>0</v>
      </c>
      <c r="BF85" s="119">
        <v>0</v>
      </c>
      <c r="BG85" s="119">
        <v>0</v>
      </c>
      <c r="BH85" s="119">
        <v>0</v>
      </c>
      <c r="BI85" s="119">
        <v>0</v>
      </c>
      <c r="BJ85" s="119">
        <v>0</v>
      </c>
      <c r="BK85" s="119">
        <v>0</v>
      </c>
      <c r="BL85" s="119">
        <v>0</v>
      </c>
      <c r="BM85" s="119">
        <v>0</v>
      </c>
      <c r="BN85" s="119">
        <v>0</v>
      </c>
      <c r="BO85" s="119">
        <v>0</v>
      </c>
      <c r="BP85" s="119">
        <v>0</v>
      </c>
      <c r="BQ85" s="119">
        <v>0</v>
      </c>
      <c r="BR85" s="119">
        <v>0</v>
      </c>
      <c r="BS85" s="119">
        <v>0</v>
      </c>
      <c r="BT85" s="119">
        <v>0</v>
      </c>
      <c r="BU85" s="119">
        <v>0</v>
      </c>
      <c r="BV85" s="119">
        <v>0</v>
      </c>
      <c r="BW85" s="119">
        <v>0</v>
      </c>
      <c r="BX85" s="119">
        <v>0</v>
      </c>
      <c r="BY85" s="119">
        <v>0</v>
      </c>
      <c r="BZ85" s="119">
        <v>0</v>
      </c>
      <c r="CA85" s="161">
        <v>2800</v>
      </c>
      <c r="CB85" s="119">
        <v>0</v>
      </c>
      <c r="CC85" s="119">
        <v>0</v>
      </c>
      <c r="CD85" s="119">
        <v>0</v>
      </c>
      <c r="CE85" s="119">
        <v>0</v>
      </c>
      <c r="CF85" s="119">
        <v>0</v>
      </c>
      <c r="CG85" s="119">
        <v>0</v>
      </c>
      <c r="CH85" s="119">
        <v>0</v>
      </c>
      <c r="CI85" s="119">
        <v>0</v>
      </c>
      <c r="CJ85" s="119">
        <v>0</v>
      </c>
      <c r="CK85" s="119">
        <v>0</v>
      </c>
      <c r="CL85" s="119">
        <v>0</v>
      </c>
      <c r="CM85" s="119">
        <v>0</v>
      </c>
      <c r="CN85" s="119">
        <v>0</v>
      </c>
      <c r="CO85" s="119">
        <v>0</v>
      </c>
      <c r="CP85" s="119">
        <v>0</v>
      </c>
      <c r="CQ85" s="119">
        <v>0</v>
      </c>
      <c r="CR85" s="119">
        <v>0</v>
      </c>
      <c r="CS85" s="119">
        <v>0</v>
      </c>
      <c r="CT85" s="119">
        <v>0</v>
      </c>
      <c r="CU85" s="119">
        <v>0</v>
      </c>
      <c r="CV85" s="119">
        <v>0</v>
      </c>
      <c r="CW85" s="119">
        <v>0</v>
      </c>
    </row>
    <row r="86" spans="1:101" x14ac:dyDescent="0.2">
      <c r="A86" s="143">
        <v>11</v>
      </c>
      <c r="B86" s="145" t="s">
        <v>168</v>
      </c>
      <c r="C86" s="128" t="s">
        <v>163</v>
      </c>
      <c r="D86" s="143" t="s">
        <v>189</v>
      </c>
      <c r="E86" s="28">
        <f t="shared" si="17"/>
        <v>5700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28">
        <v>0</v>
      </c>
      <c r="V86" s="28">
        <v>0</v>
      </c>
      <c r="W86" s="28">
        <v>0</v>
      </c>
      <c r="X86" s="28">
        <v>0</v>
      </c>
      <c r="Y86" s="28">
        <v>0</v>
      </c>
      <c r="Z86" s="28">
        <v>0</v>
      </c>
      <c r="AA86" s="28">
        <v>0</v>
      </c>
      <c r="AB86" s="28">
        <v>5700</v>
      </c>
      <c r="AC86" s="28">
        <v>0</v>
      </c>
      <c r="AD86" s="28">
        <v>0</v>
      </c>
      <c r="AE86" s="28">
        <v>0</v>
      </c>
      <c r="AF86" s="28">
        <v>0</v>
      </c>
      <c r="AG86" s="28">
        <v>0</v>
      </c>
      <c r="AH86" s="28">
        <v>0</v>
      </c>
      <c r="AI86" s="28">
        <v>0</v>
      </c>
      <c r="AJ86" s="28">
        <v>0</v>
      </c>
      <c r="AK86" s="28">
        <v>0</v>
      </c>
      <c r="AL86" s="28">
        <v>0</v>
      </c>
      <c r="AM86" s="28">
        <v>0</v>
      </c>
      <c r="AN86" s="28">
        <v>0</v>
      </c>
      <c r="AO86" s="28">
        <v>0</v>
      </c>
      <c r="AP86" s="28">
        <v>0</v>
      </c>
      <c r="AQ86" s="28">
        <v>0</v>
      </c>
      <c r="AR86" s="28">
        <v>0</v>
      </c>
      <c r="AS86" s="28">
        <v>0</v>
      </c>
      <c r="AT86" s="28">
        <v>0</v>
      </c>
      <c r="AU86" s="28">
        <v>0</v>
      </c>
      <c r="AV86" s="28">
        <v>0</v>
      </c>
      <c r="AW86" s="28">
        <v>0</v>
      </c>
      <c r="AX86" s="28">
        <v>0</v>
      </c>
      <c r="AY86" s="28">
        <v>0</v>
      </c>
      <c r="AZ86" s="28">
        <v>0</v>
      </c>
      <c r="BA86" s="28">
        <v>0</v>
      </c>
      <c r="BB86" s="28">
        <v>0</v>
      </c>
      <c r="BC86" s="28">
        <v>0</v>
      </c>
      <c r="BD86" s="28">
        <v>0</v>
      </c>
      <c r="BE86" s="28">
        <v>0</v>
      </c>
      <c r="BF86" s="28">
        <v>0</v>
      </c>
      <c r="BG86" s="28">
        <v>0</v>
      </c>
      <c r="BH86" s="28">
        <v>0</v>
      </c>
      <c r="BI86" s="28">
        <v>0</v>
      </c>
      <c r="BJ86" s="28">
        <v>0</v>
      </c>
      <c r="BK86" s="28">
        <v>0</v>
      </c>
      <c r="BL86" s="28">
        <v>0</v>
      </c>
      <c r="BM86" s="28">
        <v>0</v>
      </c>
      <c r="BN86" s="28">
        <v>0</v>
      </c>
      <c r="BO86" s="28">
        <v>0</v>
      </c>
      <c r="BP86" s="28">
        <v>0</v>
      </c>
      <c r="BQ86" s="28">
        <v>0</v>
      </c>
      <c r="BR86" s="28">
        <v>0</v>
      </c>
      <c r="BS86" s="28">
        <v>0</v>
      </c>
      <c r="BT86" s="28">
        <v>0</v>
      </c>
      <c r="BU86" s="28">
        <v>0</v>
      </c>
      <c r="BV86" s="28">
        <v>0</v>
      </c>
      <c r="BW86" s="28">
        <v>0</v>
      </c>
      <c r="BX86" s="28">
        <v>0</v>
      </c>
      <c r="BY86" s="28">
        <v>0</v>
      </c>
      <c r="BZ86" s="28">
        <v>0</v>
      </c>
      <c r="CA86" s="28">
        <v>0</v>
      </c>
      <c r="CB86" s="28">
        <v>0</v>
      </c>
      <c r="CC86" s="28">
        <v>0</v>
      </c>
      <c r="CD86" s="28">
        <v>0</v>
      </c>
      <c r="CE86" s="28">
        <v>0</v>
      </c>
      <c r="CF86" s="28">
        <v>0</v>
      </c>
      <c r="CG86" s="28">
        <v>0</v>
      </c>
      <c r="CH86" s="28">
        <v>0</v>
      </c>
      <c r="CI86" s="28">
        <v>0</v>
      </c>
      <c r="CJ86" s="28">
        <v>0</v>
      </c>
      <c r="CK86" s="28">
        <v>0</v>
      </c>
      <c r="CL86" s="28">
        <v>0</v>
      </c>
      <c r="CM86" s="28">
        <v>0</v>
      </c>
      <c r="CN86" s="28">
        <v>0</v>
      </c>
      <c r="CO86" s="28">
        <v>0</v>
      </c>
      <c r="CP86" s="28">
        <v>0</v>
      </c>
      <c r="CQ86" s="28">
        <v>0</v>
      </c>
      <c r="CR86" s="28">
        <v>0</v>
      </c>
      <c r="CS86" s="28">
        <v>0</v>
      </c>
      <c r="CT86" s="28">
        <v>0</v>
      </c>
      <c r="CU86" s="28">
        <v>0</v>
      </c>
      <c r="CV86" s="28">
        <v>0</v>
      </c>
      <c r="CW86" s="28">
        <v>0</v>
      </c>
    </row>
    <row r="87" spans="1:101" s="92" customFormat="1" ht="67.5" x14ac:dyDescent="0.2">
      <c r="A87" s="140">
        <v>12</v>
      </c>
      <c r="B87" s="139" t="s">
        <v>166</v>
      </c>
      <c r="C87" s="140" t="s">
        <v>163</v>
      </c>
      <c r="D87" s="138" t="s">
        <v>190</v>
      </c>
      <c r="E87" s="119">
        <f t="shared" si="17"/>
        <v>8600</v>
      </c>
      <c r="F87" s="119">
        <v>0</v>
      </c>
      <c r="G87" s="119">
        <v>0</v>
      </c>
      <c r="H87" s="119">
        <v>0</v>
      </c>
      <c r="I87" s="119">
        <v>0</v>
      </c>
      <c r="J87" s="119">
        <v>0</v>
      </c>
      <c r="K87" s="119">
        <v>0</v>
      </c>
      <c r="L87" s="119">
        <v>0</v>
      </c>
      <c r="M87" s="119">
        <v>0</v>
      </c>
      <c r="N87" s="119">
        <v>0</v>
      </c>
      <c r="O87" s="119">
        <v>0</v>
      </c>
      <c r="P87" s="119">
        <v>0</v>
      </c>
      <c r="Q87" s="119">
        <v>0</v>
      </c>
      <c r="R87" s="119">
        <v>0</v>
      </c>
      <c r="S87" s="119">
        <v>0</v>
      </c>
      <c r="T87" s="119">
        <v>0</v>
      </c>
      <c r="U87" s="119">
        <v>0</v>
      </c>
      <c r="V87" s="119">
        <v>0</v>
      </c>
      <c r="W87" s="119">
        <v>0</v>
      </c>
      <c r="X87" s="119">
        <v>0</v>
      </c>
      <c r="Y87" s="119">
        <v>0</v>
      </c>
      <c r="Z87" s="119">
        <v>0</v>
      </c>
      <c r="AA87" s="119">
        <v>0</v>
      </c>
      <c r="AB87" s="119">
        <v>8600</v>
      </c>
      <c r="AC87" s="119">
        <v>0</v>
      </c>
      <c r="AD87" s="119">
        <v>0</v>
      </c>
      <c r="AE87" s="119">
        <v>0</v>
      </c>
      <c r="AF87" s="119">
        <v>0</v>
      </c>
      <c r="AG87" s="119">
        <v>0</v>
      </c>
      <c r="AH87" s="119">
        <v>0</v>
      </c>
      <c r="AI87" s="119">
        <v>0</v>
      </c>
      <c r="AJ87" s="119">
        <v>0</v>
      </c>
      <c r="AK87" s="119">
        <v>0</v>
      </c>
      <c r="AL87" s="119">
        <v>0</v>
      </c>
      <c r="AM87" s="119">
        <v>0</v>
      </c>
      <c r="AN87" s="119">
        <v>0</v>
      </c>
      <c r="AO87" s="119">
        <v>0</v>
      </c>
      <c r="AP87" s="119">
        <v>0</v>
      </c>
      <c r="AQ87" s="119">
        <v>0</v>
      </c>
      <c r="AR87" s="119">
        <v>0</v>
      </c>
      <c r="AS87" s="119">
        <v>0</v>
      </c>
      <c r="AT87" s="119">
        <v>0</v>
      </c>
      <c r="AU87" s="119">
        <v>0</v>
      </c>
      <c r="AV87" s="119">
        <v>0</v>
      </c>
      <c r="AW87" s="119">
        <v>0</v>
      </c>
      <c r="AX87" s="119">
        <v>0</v>
      </c>
      <c r="AY87" s="119">
        <v>0</v>
      </c>
      <c r="AZ87" s="119">
        <v>0</v>
      </c>
      <c r="BA87" s="119">
        <v>0</v>
      </c>
      <c r="BB87" s="119">
        <v>0</v>
      </c>
      <c r="BC87" s="119">
        <v>0</v>
      </c>
      <c r="BD87" s="119">
        <v>0</v>
      </c>
      <c r="BE87" s="119">
        <v>0</v>
      </c>
      <c r="BF87" s="119">
        <v>0</v>
      </c>
      <c r="BG87" s="119">
        <v>0</v>
      </c>
      <c r="BH87" s="119">
        <v>0</v>
      </c>
      <c r="BI87" s="119">
        <v>0</v>
      </c>
      <c r="BJ87" s="119">
        <v>0</v>
      </c>
      <c r="BK87" s="119">
        <v>0</v>
      </c>
      <c r="BL87" s="119">
        <v>0</v>
      </c>
      <c r="BM87" s="119">
        <v>0</v>
      </c>
      <c r="BN87" s="119">
        <v>0</v>
      </c>
      <c r="BO87" s="119">
        <v>0</v>
      </c>
      <c r="BP87" s="119">
        <v>0</v>
      </c>
      <c r="BQ87" s="119">
        <v>0</v>
      </c>
      <c r="BR87" s="119">
        <v>0</v>
      </c>
      <c r="BS87" s="119">
        <v>0</v>
      </c>
      <c r="BT87" s="119">
        <v>0</v>
      </c>
      <c r="BU87" s="119">
        <v>0</v>
      </c>
      <c r="BV87" s="119">
        <v>0</v>
      </c>
      <c r="BW87" s="119">
        <v>0</v>
      </c>
      <c r="BX87" s="119">
        <v>0</v>
      </c>
      <c r="BY87" s="119">
        <v>0</v>
      </c>
      <c r="BZ87" s="119">
        <v>0</v>
      </c>
      <c r="CA87" s="119">
        <v>0</v>
      </c>
      <c r="CB87" s="119">
        <v>0</v>
      </c>
      <c r="CC87" s="119">
        <v>0</v>
      </c>
      <c r="CD87" s="119">
        <v>0</v>
      </c>
      <c r="CE87" s="119">
        <v>0</v>
      </c>
      <c r="CF87" s="119">
        <v>0</v>
      </c>
      <c r="CG87" s="119">
        <v>0</v>
      </c>
      <c r="CH87" s="119">
        <v>0</v>
      </c>
      <c r="CI87" s="119">
        <v>0</v>
      </c>
      <c r="CJ87" s="119">
        <v>0</v>
      </c>
      <c r="CK87" s="119">
        <v>0</v>
      </c>
      <c r="CL87" s="119">
        <v>0</v>
      </c>
      <c r="CM87" s="119">
        <v>0</v>
      </c>
      <c r="CN87" s="119">
        <v>0</v>
      </c>
      <c r="CO87" s="119">
        <v>0</v>
      </c>
      <c r="CP87" s="119">
        <v>0</v>
      </c>
      <c r="CQ87" s="119">
        <v>0</v>
      </c>
      <c r="CR87" s="119">
        <v>0</v>
      </c>
      <c r="CS87" s="119">
        <v>0</v>
      </c>
      <c r="CT87" s="119">
        <v>0</v>
      </c>
      <c r="CU87" s="119">
        <v>0</v>
      </c>
      <c r="CV87" s="119">
        <v>0</v>
      </c>
      <c r="CW87" s="119">
        <v>0</v>
      </c>
    </row>
    <row r="88" spans="1:101" x14ac:dyDescent="0.2">
      <c r="A88" s="143">
        <v>13</v>
      </c>
      <c r="B88" s="145" t="s">
        <v>168</v>
      </c>
      <c r="C88" s="128" t="s">
        <v>163</v>
      </c>
      <c r="D88" s="143" t="s">
        <v>191</v>
      </c>
      <c r="E88" s="28">
        <f t="shared" si="17"/>
        <v>4800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8">
        <v>0</v>
      </c>
      <c r="M88" s="28">
        <v>0</v>
      </c>
      <c r="N88" s="28">
        <v>0</v>
      </c>
      <c r="O88" s="28">
        <v>0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28">
        <v>0</v>
      </c>
      <c r="V88" s="28">
        <v>0</v>
      </c>
      <c r="W88" s="28">
        <v>0</v>
      </c>
      <c r="X88" s="28">
        <v>0</v>
      </c>
      <c r="Y88" s="28">
        <v>0</v>
      </c>
      <c r="Z88" s="28">
        <v>0</v>
      </c>
      <c r="AA88" s="28">
        <v>0</v>
      </c>
      <c r="AB88" s="28">
        <v>0</v>
      </c>
      <c r="AC88" s="28">
        <v>4800</v>
      </c>
      <c r="AD88" s="28">
        <v>0</v>
      </c>
      <c r="AE88" s="28">
        <v>0</v>
      </c>
      <c r="AF88" s="28">
        <v>0</v>
      </c>
      <c r="AG88" s="28">
        <v>0</v>
      </c>
      <c r="AH88" s="28">
        <v>0</v>
      </c>
      <c r="AI88" s="28">
        <v>0</v>
      </c>
      <c r="AJ88" s="28">
        <v>0</v>
      </c>
      <c r="AK88" s="28">
        <v>0</v>
      </c>
      <c r="AL88" s="28">
        <v>0</v>
      </c>
      <c r="AM88" s="28">
        <v>0</v>
      </c>
      <c r="AN88" s="28">
        <v>0</v>
      </c>
      <c r="AO88" s="28">
        <v>0</v>
      </c>
      <c r="AP88" s="28">
        <v>0</v>
      </c>
      <c r="AQ88" s="28">
        <v>0</v>
      </c>
      <c r="AR88" s="28">
        <v>0</v>
      </c>
      <c r="AS88" s="28">
        <v>0</v>
      </c>
      <c r="AT88" s="28">
        <v>0</v>
      </c>
      <c r="AU88" s="28">
        <v>0</v>
      </c>
      <c r="AV88" s="28">
        <v>0</v>
      </c>
      <c r="AW88" s="28">
        <v>0</v>
      </c>
      <c r="AX88" s="28">
        <v>0</v>
      </c>
      <c r="AY88" s="28">
        <v>0</v>
      </c>
      <c r="AZ88" s="28">
        <v>0</v>
      </c>
      <c r="BA88" s="28">
        <v>0</v>
      </c>
      <c r="BB88" s="28">
        <v>0</v>
      </c>
      <c r="BC88" s="28">
        <v>0</v>
      </c>
      <c r="BD88" s="28">
        <v>0</v>
      </c>
      <c r="BE88" s="28">
        <v>0</v>
      </c>
      <c r="BF88" s="28">
        <v>0</v>
      </c>
      <c r="BG88" s="28">
        <v>0</v>
      </c>
      <c r="BH88" s="28">
        <v>0</v>
      </c>
      <c r="BI88" s="28">
        <v>0</v>
      </c>
      <c r="BJ88" s="28">
        <v>0</v>
      </c>
      <c r="BK88" s="28">
        <v>0</v>
      </c>
      <c r="BL88" s="28">
        <v>0</v>
      </c>
      <c r="BM88" s="28">
        <v>0</v>
      </c>
      <c r="BN88" s="28">
        <v>0</v>
      </c>
      <c r="BO88" s="28">
        <v>0</v>
      </c>
      <c r="BP88" s="28">
        <v>0</v>
      </c>
      <c r="BQ88" s="28">
        <v>0</v>
      </c>
      <c r="BR88" s="28">
        <v>0</v>
      </c>
      <c r="BS88" s="28">
        <v>0</v>
      </c>
      <c r="BT88" s="28">
        <v>0</v>
      </c>
      <c r="BU88" s="28">
        <v>0</v>
      </c>
      <c r="BV88" s="28">
        <v>0</v>
      </c>
      <c r="BW88" s="28">
        <v>0</v>
      </c>
      <c r="BX88" s="28">
        <v>0</v>
      </c>
      <c r="BY88" s="28">
        <v>0</v>
      </c>
      <c r="BZ88" s="28">
        <v>0</v>
      </c>
      <c r="CA88" s="28">
        <v>0</v>
      </c>
      <c r="CB88" s="28">
        <v>0</v>
      </c>
      <c r="CC88" s="28">
        <v>0</v>
      </c>
      <c r="CD88" s="28">
        <v>0</v>
      </c>
      <c r="CE88" s="28">
        <v>0</v>
      </c>
      <c r="CF88" s="28">
        <v>0</v>
      </c>
      <c r="CG88" s="28">
        <v>0</v>
      </c>
      <c r="CH88" s="28">
        <v>0</v>
      </c>
      <c r="CI88" s="28">
        <v>0</v>
      </c>
      <c r="CJ88" s="28">
        <v>0</v>
      </c>
      <c r="CK88" s="28">
        <v>0</v>
      </c>
      <c r="CL88" s="28">
        <v>0</v>
      </c>
      <c r="CM88" s="28">
        <v>0</v>
      </c>
      <c r="CN88" s="28">
        <v>0</v>
      </c>
      <c r="CO88" s="28">
        <v>0</v>
      </c>
      <c r="CP88" s="28">
        <v>0</v>
      </c>
      <c r="CQ88" s="28">
        <v>0</v>
      </c>
      <c r="CR88" s="28">
        <v>0</v>
      </c>
      <c r="CS88" s="28">
        <v>0</v>
      </c>
      <c r="CT88" s="28">
        <v>0</v>
      </c>
      <c r="CU88" s="28">
        <v>0</v>
      </c>
      <c r="CV88" s="28">
        <v>0</v>
      </c>
      <c r="CW88" s="28">
        <v>0</v>
      </c>
    </row>
    <row r="89" spans="1:101" s="92" customFormat="1" ht="67.5" x14ac:dyDescent="0.2">
      <c r="A89" s="140">
        <v>14</v>
      </c>
      <c r="B89" s="139" t="s">
        <v>166</v>
      </c>
      <c r="C89" s="140" t="s">
        <v>163</v>
      </c>
      <c r="D89" s="138" t="s">
        <v>192</v>
      </c>
      <c r="E89" s="119">
        <f t="shared" si="17"/>
        <v>7200</v>
      </c>
      <c r="F89" s="119">
        <v>0</v>
      </c>
      <c r="G89" s="119">
        <v>0</v>
      </c>
      <c r="H89" s="119">
        <v>0</v>
      </c>
      <c r="I89" s="119">
        <v>0</v>
      </c>
      <c r="J89" s="119">
        <v>0</v>
      </c>
      <c r="K89" s="119">
        <v>0</v>
      </c>
      <c r="L89" s="119">
        <v>0</v>
      </c>
      <c r="M89" s="119">
        <v>0</v>
      </c>
      <c r="N89" s="119">
        <v>0</v>
      </c>
      <c r="O89" s="119">
        <v>0</v>
      </c>
      <c r="P89" s="119">
        <v>0</v>
      </c>
      <c r="Q89" s="119">
        <v>0</v>
      </c>
      <c r="R89" s="119">
        <v>0</v>
      </c>
      <c r="S89" s="119">
        <v>0</v>
      </c>
      <c r="T89" s="119">
        <v>0</v>
      </c>
      <c r="U89" s="119">
        <v>0</v>
      </c>
      <c r="V89" s="119">
        <v>0</v>
      </c>
      <c r="W89" s="119">
        <v>0</v>
      </c>
      <c r="X89" s="119">
        <v>0</v>
      </c>
      <c r="Y89" s="119">
        <v>0</v>
      </c>
      <c r="Z89" s="119">
        <v>0</v>
      </c>
      <c r="AA89" s="119">
        <v>0</v>
      </c>
      <c r="AB89" s="119">
        <v>0</v>
      </c>
      <c r="AC89" s="119">
        <v>7200</v>
      </c>
      <c r="AD89" s="119">
        <v>0</v>
      </c>
      <c r="AE89" s="119">
        <v>0</v>
      </c>
      <c r="AF89" s="119">
        <v>0</v>
      </c>
      <c r="AG89" s="119">
        <v>0</v>
      </c>
      <c r="AH89" s="119">
        <v>0</v>
      </c>
      <c r="AI89" s="119">
        <v>0</v>
      </c>
      <c r="AJ89" s="119">
        <v>0</v>
      </c>
      <c r="AK89" s="119">
        <v>0</v>
      </c>
      <c r="AL89" s="119">
        <v>0</v>
      </c>
      <c r="AM89" s="119">
        <v>0</v>
      </c>
      <c r="AN89" s="119">
        <v>0</v>
      </c>
      <c r="AO89" s="119">
        <v>0</v>
      </c>
      <c r="AP89" s="119">
        <v>0</v>
      </c>
      <c r="AQ89" s="119">
        <v>0</v>
      </c>
      <c r="AR89" s="119">
        <v>0</v>
      </c>
      <c r="AS89" s="119">
        <v>0</v>
      </c>
      <c r="AT89" s="119">
        <v>0</v>
      </c>
      <c r="AU89" s="119">
        <v>0</v>
      </c>
      <c r="AV89" s="119">
        <v>0</v>
      </c>
      <c r="AW89" s="119">
        <v>0</v>
      </c>
      <c r="AX89" s="119">
        <v>0</v>
      </c>
      <c r="AY89" s="119">
        <v>0</v>
      </c>
      <c r="AZ89" s="119">
        <v>0</v>
      </c>
      <c r="BA89" s="119">
        <v>0</v>
      </c>
      <c r="BB89" s="119">
        <v>0</v>
      </c>
      <c r="BC89" s="119">
        <v>0</v>
      </c>
      <c r="BD89" s="119">
        <v>0</v>
      </c>
      <c r="BE89" s="119">
        <v>0</v>
      </c>
      <c r="BF89" s="119">
        <v>0</v>
      </c>
      <c r="BG89" s="119">
        <v>0</v>
      </c>
      <c r="BH89" s="119">
        <v>0</v>
      </c>
      <c r="BI89" s="119">
        <v>0</v>
      </c>
      <c r="BJ89" s="119">
        <v>0</v>
      </c>
      <c r="BK89" s="119">
        <v>0</v>
      </c>
      <c r="BL89" s="119">
        <v>0</v>
      </c>
      <c r="BM89" s="119">
        <v>0</v>
      </c>
      <c r="BN89" s="119">
        <v>0</v>
      </c>
      <c r="BO89" s="119">
        <v>0</v>
      </c>
      <c r="BP89" s="119">
        <v>0</v>
      </c>
      <c r="BQ89" s="119">
        <v>0</v>
      </c>
      <c r="BR89" s="119">
        <v>0</v>
      </c>
      <c r="BS89" s="119">
        <v>0</v>
      </c>
      <c r="BT89" s="119">
        <v>0</v>
      </c>
      <c r="BU89" s="119">
        <v>0</v>
      </c>
      <c r="BV89" s="119">
        <v>0</v>
      </c>
      <c r="BW89" s="119">
        <v>0</v>
      </c>
      <c r="BX89" s="119">
        <v>0</v>
      </c>
      <c r="BY89" s="119">
        <v>0</v>
      </c>
      <c r="BZ89" s="119">
        <v>0</v>
      </c>
      <c r="CA89" s="119">
        <v>0</v>
      </c>
      <c r="CB89" s="119">
        <v>0</v>
      </c>
      <c r="CC89" s="119">
        <v>0</v>
      </c>
      <c r="CD89" s="119">
        <v>0</v>
      </c>
      <c r="CE89" s="119">
        <v>0</v>
      </c>
      <c r="CF89" s="119">
        <v>0</v>
      </c>
      <c r="CG89" s="119">
        <v>0</v>
      </c>
      <c r="CH89" s="119">
        <v>0</v>
      </c>
      <c r="CI89" s="119">
        <v>0</v>
      </c>
      <c r="CJ89" s="119">
        <v>0</v>
      </c>
      <c r="CK89" s="119">
        <v>0</v>
      </c>
      <c r="CL89" s="119">
        <v>0</v>
      </c>
      <c r="CM89" s="119">
        <v>0</v>
      </c>
      <c r="CN89" s="119">
        <v>0</v>
      </c>
      <c r="CO89" s="119">
        <v>0</v>
      </c>
      <c r="CP89" s="119">
        <v>0</v>
      </c>
      <c r="CQ89" s="119">
        <v>0</v>
      </c>
      <c r="CR89" s="119">
        <v>0</v>
      </c>
      <c r="CS89" s="119">
        <v>0</v>
      </c>
      <c r="CT89" s="119">
        <v>0</v>
      </c>
      <c r="CU89" s="119">
        <v>0</v>
      </c>
      <c r="CV89" s="119">
        <v>0</v>
      </c>
      <c r="CW89" s="119">
        <v>0</v>
      </c>
    </row>
    <row r="90" spans="1:101" x14ac:dyDescent="0.2">
      <c r="A90" s="143">
        <v>15</v>
      </c>
      <c r="B90" s="145" t="s">
        <v>168</v>
      </c>
      <c r="C90" s="128" t="s">
        <v>163</v>
      </c>
      <c r="D90" s="143" t="s">
        <v>193</v>
      </c>
      <c r="E90" s="28">
        <f t="shared" si="17"/>
        <v>1200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28">
        <v>0</v>
      </c>
      <c r="L90" s="28">
        <v>0</v>
      </c>
      <c r="M90" s="28">
        <v>0</v>
      </c>
      <c r="N90" s="28">
        <v>0</v>
      </c>
      <c r="O90" s="28">
        <v>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28">
        <v>0</v>
      </c>
      <c r="V90" s="28">
        <v>0</v>
      </c>
      <c r="W90" s="28">
        <v>0</v>
      </c>
      <c r="X90" s="28">
        <v>0</v>
      </c>
      <c r="Y90" s="28">
        <v>0</v>
      </c>
      <c r="Z90" s="28">
        <v>0</v>
      </c>
      <c r="AA90" s="28">
        <v>0</v>
      </c>
      <c r="AB90" s="28">
        <v>0</v>
      </c>
      <c r="AC90" s="28">
        <v>0</v>
      </c>
      <c r="AD90" s="28">
        <v>1200</v>
      </c>
      <c r="AE90" s="28">
        <v>0</v>
      </c>
      <c r="AF90" s="28">
        <v>0</v>
      </c>
      <c r="AG90" s="28">
        <v>0</v>
      </c>
      <c r="AH90" s="28">
        <v>0</v>
      </c>
      <c r="AI90" s="28">
        <v>0</v>
      </c>
      <c r="AJ90" s="28">
        <v>0</v>
      </c>
      <c r="AK90" s="28">
        <v>0</v>
      </c>
      <c r="AL90" s="28">
        <v>0</v>
      </c>
      <c r="AM90" s="28">
        <v>0</v>
      </c>
      <c r="AN90" s="28">
        <v>0</v>
      </c>
      <c r="AO90" s="28">
        <v>0</v>
      </c>
      <c r="AP90" s="28">
        <v>0</v>
      </c>
      <c r="AQ90" s="28">
        <v>0</v>
      </c>
      <c r="AR90" s="28">
        <v>0</v>
      </c>
      <c r="AS90" s="28">
        <v>0</v>
      </c>
      <c r="AT90" s="28">
        <v>0</v>
      </c>
      <c r="AU90" s="28">
        <v>0</v>
      </c>
      <c r="AV90" s="28">
        <v>0</v>
      </c>
      <c r="AW90" s="28">
        <v>0</v>
      </c>
      <c r="AX90" s="28">
        <v>0</v>
      </c>
      <c r="AY90" s="28">
        <v>0</v>
      </c>
      <c r="AZ90" s="28">
        <v>0</v>
      </c>
      <c r="BA90" s="28">
        <v>0</v>
      </c>
      <c r="BB90" s="28">
        <v>0</v>
      </c>
      <c r="BC90" s="28">
        <v>0</v>
      </c>
      <c r="BD90" s="28">
        <v>0</v>
      </c>
      <c r="BE90" s="28">
        <v>0</v>
      </c>
      <c r="BF90" s="28">
        <v>0</v>
      </c>
      <c r="BG90" s="28">
        <v>0</v>
      </c>
      <c r="BH90" s="28">
        <v>0</v>
      </c>
      <c r="BI90" s="28">
        <v>0</v>
      </c>
      <c r="BJ90" s="28">
        <v>0</v>
      </c>
      <c r="BK90" s="28">
        <v>0</v>
      </c>
      <c r="BL90" s="28">
        <v>0</v>
      </c>
      <c r="BM90" s="28">
        <v>0</v>
      </c>
      <c r="BN90" s="28">
        <v>0</v>
      </c>
      <c r="BO90" s="28">
        <v>0</v>
      </c>
      <c r="BP90" s="28">
        <v>0</v>
      </c>
      <c r="BQ90" s="28">
        <v>0</v>
      </c>
      <c r="BR90" s="28">
        <v>0</v>
      </c>
      <c r="BS90" s="28">
        <v>0</v>
      </c>
      <c r="BT90" s="28">
        <v>0</v>
      </c>
      <c r="BU90" s="28">
        <v>0</v>
      </c>
      <c r="BV90" s="28">
        <v>0</v>
      </c>
      <c r="BW90" s="28">
        <v>0</v>
      </c>
      <c r="BX90" s="28">
        <v>0</v>
      </c>
      <c r="BY90" s="28">
        <v>0</v>
      </c>
      <c r="BZ90" s="28">
        <v>0</v>
      </c>
      <c r="CA90" s="28">
        <v>0</v>
      </c>
      <c r="CB90" s="28">
        <v>0</v>
      </c>
      <c r="CC90" s="28">
        <v>0</v>
      </c>
      <c r="CD90" s="28">
        <v>0</v>
      </c>
      <c r="CE90" s="28">
        <v>0</v>
      </c>
      <c r="CF90" s="28">
        <v>0</v>
      </c>
      <c r="CG90" s="28">
        <v>0</v>
      </c>
      <c r="CH90" s="28">
        <v>0</v>
      </c>
      <c r="CI90" s="28">
        <v>0</v>
      </c>
      <c r="CJ90" s="28">
        <v>0</v>
      </c>
      <c r="CK90" s="28">
        <v>0</v>
      </c>
      <c r="CL90" s="28">
        <v>0</v>
      </c>
      <c r="CM90" s="28">
        <v>0</v>
      </c>
      <c r="CN90" s="28">
        <v>0</v>
      </c>
      <c r="CO90" s="28">
        <v>0</v>
      </c>
      <c r="CP90" s="28">
        <v>0</v>
      </c>
      <c r="CQ90" s="28">
        <v>0</v>
      </c>
      <c r="CR90" s="28">
        <v>0</v>
      </c>
      <c r="CS90" s="28">
        <v>0</v>
      </c>
      <c r="CT90" s="28">
        <v>0</v>
      </c>
      <c r="CU90" s="28">
        <v>0</v>
      </c>
      <c r="CV90" s="28">
        <v>0</v>
      </c>
      <c r="CW90" s="28">
        <v>0</v>
      </c>
    </row>
    <row r="91" spans="1:101" s="92" customFormat="1" ht="67.5" x14ac:dyDescent="0.2">
      <c r="A91" s="140">
        <v>16</v>
      </c>
      <c r="B91" s="139" t="s">
        <v>166</v>
      </c>
      <c r="C91" s="140" t="s">
        <v>163</v>
      </c>
      <c r="D91" s="138" t="s">
        <v>194</v>
      </c>
      <c r="E91" s="119">
        <f t="shared" si="17"/>
        <v>1800</v>
      </c>
      <c r="F91" s="119">
        <v>0</v>
      </c>
      <c r="G91" s="119">
        <v>0</v>
      </c>
      <c r="H91" s="119">
        <v>0</v>
      </c>
      <c r="I91" s="119">
        <v>0</v>
      </c>
      <c r="J91" s="119">
        <v>0</v>
      </c>
      <c r="K91" s="119">
        <v>0</v>
      </c>
      <c r="L91" s="119">
        <v>0</v>
      </c>
      <c r="M91" s="119">
        <v>0</v>
      </c>
      <c r="N91" s="119">
        <v>0</v>
      </c>
      <c r="O91" s="119">
        <v>0</v>
      </c>
      <c r="P91" s="119">
        <v>0</v>
      </c>
      <c r="Q91" s="119">
        <v>0</v>
      </c>
      <c r="R91" s="119">
        <v>0</v>
      </c>
      <c r="S91" s="119">
        <v>0</v>
      </c>
      <c r="T91" s="119">
        <v>0</v>
      </c>
      <c r="U91" s="119">
        <v>0</v>
      </c>
      <c r="V91" s="119">
        <v>0</v>
      </c>
      <c r="W91" s="119">
        <v>0</v>
      </c>
      <c r="X91" s="119">
        <v>0</v>
      </c>
      <c r="Y91" s="119">
        <v>0</v>
      </c>
      <c r="Z91" s="119">
        <v>0</v>
      </c>
      <c r="AA91" s="119">
        <v>0</v>
      </c>
      <c r="AB91" s="119">
        <v>0</v>
      </c>
      <c r="AC91" s="119">
        <v>0</v>
      </c>
      <c r="AD91" s="119">
        <v>1800</v>
      </c>
      <c r="AE91" s="119">
        <v>0</v>
      </c>
      <c r="AF91" s="119">
        <v>0</v>
      </c>
      <c r="AG91" s="119">
        <v>0</v>
      </c>
      <c r="AH91" s="119">
        <v>0</v>
      </c>
      <c r="AI91" s="119">
        <v>0</v>
      </c>
      <c r="AJ91" s="119">
        <v>0</v>
      </c>
      <c r="AK91" s="119">
        <v>0</v>
      </c>
      <c r="AL91" s="119">
        <v>0</v>
      </c>
      <c r="AM91" s="119">
        <v>0</v>
      </c>
      <c r="AN91" s="119">
        <v>0</v>
      </c>
      <c r="AO91" s="119">
        <v>0</v>
      </c>
      <c r="AP91" s="119">
        <v>0</v>
      </c>
      <c r="AQ91" s="119">
        <v>0</v>
      </c>
      <c r="AR91" s="119">
        <v>0</v>
      </c>
      <c r="AS91" s="119">
        <v>0</v>
      </c>
      <c r="AT91" s="119">
        <v>0</v>
      </c>
      <c r="AU91" s="119">
        <v>0</v>
      </c>
      <c r="AV91" s="119">
        <v>0</v>
      </c>
      <c r="AW91" s="119">
        <v>0</v>
      </c>
      <c r="AX91" s="119">
        <v>0</v>
      </c>
      <c r="AY91" s="119">
        <v>0</v>
      </c>
      <c r="AZ91" s="119">
        <v>0</v>
      </c>
      <c r="BA91" s="119">
        <v>0</v>
      </c>
      <c r="BB91" s="119">
        <v>0</v>
      </c>
      <c r="BC91" s="119">
        <v>0</v>
      </c>
      <c r="BD91" s="119">
        <v>0</v>
      </c>
      <c r="BE91" s="119">
        <v>0</v>
      </c>
      <c r="BF91" s="119">
        <v>0</v>
      </c>
      <c r="BG91" s="119">
        <v>0</v>
      </c>
      <c r="BH91" s="119">
        <v>0</v>
      </c>
      <c r="BI91" s="119">
        <v>0</v>
      </c>
      <c r="BJ91" s="119">
        <v>0</v>
      </c>
      <c r="BK91" s="119">
        <v>0</v>
      </c>
      <c r="BL91" s="119">
        <v>0</v>
      </c>
      <c r="BM91" s="119">
        <v>0</v>
      </c>
      <c r="BN91" s="119">
        <v>0</v>
      </c>
      <c r="BO91" s="119">
        <v>0</v>
      </c>
      <c r="BP91" s="119">
        <v>0</v>
      </c>
      <c r="BQ91" s="119">
        <v>0</v>
      </c>
      <c r="BR91" s="119">
        <v>0</v>
      </c>
      <c r="BS91" s="119">
        <v>0</v>
      </c>
      <c r="BT91" s="119">
        <v>0</v>
      </c>
      <c r="BU91" s="119">
        <v>0</v>
      </c>
      <c r="BV91" s="119">
        <v>0</v>
      </c>
      <c r="BW91" s="119">
        <v>0</v>
      </c>
      <c r="BX91" s="119">
        <v>0</v>
      </c>
      <c r="BY91" s="119">
        <v>0</v>
      </c>
      <c r="BZ91" s="119">
        <v>0</v>
      </c>
      <c r="CA91" s="119">
        <v>0</v>
      </c>
      <c r="CB91" s="119">
        <v>0</v>
      </c>
      <c r="CC91" s="119">
        <v>0</v>
      </c>
      <c r="CD91" s="119">
        <v>0</v>
      </c>
      <c r="CE91" s="119">
        <v>0</v>
      </c>
      <c r="CF91" s="119">
        <v>0</v>
      </c>
      <c r="CG91" s="119">
        <v>0</v>
      </c>
      <c r="CH91" s="119">
        <v>0</v>
      </c>
      <c r="CI91" s="119">
        <v>0</v>
      </c>
      <c r="CJ91" s="119">
        <v>0</v>
      </c>
      <c r="CK91" s="119">
        <v>0</v>
      </c>
      <c r="CL91" s="119">
        <v>0</v>
      </c>
      <c r="CM91" s="119">
        <v>0</v>
      </c>
      <c r="CN91" s="119">
        <v>0</v>
      </c>
      <c r="CO91" s="119">
        <v>0</v>
      </c>
      <c r="CP91" s="119">
        <v>0</v>
      </c>
      <c r="CQ91" s="119">
        <v>0</v>
      </c>
      <c r="CR91" s="119">
        <v>0</v>
      </c>
      <c r="CS91" s="119">
        <v>0</v>
      </c>
      <c r="CT91" s="119">
        <v>0</v>
      </c>
      <c r="CU91" s="119">
        <v>0</v>
      </c>
      <c r="CV91" s="119">
        <v>0</v>
      </c>
      <c r="CW91" s="119">
        <v>0</v>
      </c>
    </row>
    <row r="92" spans="1:101" x14ac:dyDescent="0.2">
      <c r="A92" s="143">
        <v>17</v>
      </c>
      <c r="B92" s="145" t="s">
        <v>168</v>
      </c>
      <c r="C92" s="128" t="s">
        <v>163</v>
      </c>
      <c r="D92" s="143" t="s">
        <v>195</v>
      </c>
      <c r="E92" s="28">
        <f t="shared" si="17"/>
        <v>1600</v>
      </c>
      <c r="F92" s="28">
        <v>0</v>
      </c>
      <c r="G92" s="28">
        <v>0</v>
      </c>
      <c r="H92" s="28">
        <v>0</v>
      </c>
      <c r="I92" s="28">
        <v>0</v>
      </c>
      <c r="J92" s="28">
        <v>0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28">
        <v>0</v>
      </c>
      <c r="V92" s="28">
        <v>0</v>
      </c>
      <c r="W92" s="28">
        <v>0</v>
      </c>
      <c r="X92" s="28">
        <v>0</v>
      </c>
      <c r="Y92" s="28">
        <v>0</v>
      </c>
      <c r="Z92" s="28">
        <v>0</v>
      </c>
      <c r="AA92" s="28">
        <v>0</v>
      </c>
      <c r="AB92" s="28">
        <v>0</v>
      </c>
      <c r="AC92" s="28">
        <v>0</v>
      </c>
      <c r="AD92" s="28">
        <v>0</v>
      </c>
      <c r="AE92" s="28">
        <v>1600</v>
      </c>
      <c r="AF92" s="28">
        <v>0</v>
      </c>
      <c r="AG92" s="28">
        <v>0</v>
      </c>
      <c r="AH92" s="28">
        <v>0</v>
      </c>
      <c r="AI92" s="28">
        <v>0</v>
      </c>
      <c r="AJ92" s="28">
        <v>0</v>
      </c>
      <c r="AK92" s="28">
        <v>0</v>
      </c>
      <c r="AL92" s="28">
        <v>0</v>
      </c>
      <c r="AM92" s="28">
        <v>0</v>
      </c>
      <c r="AN92" s="28">
        <v>0</v>
      </c>
      <c r="AO92" s="28">
        <v>0</v>
      </c>
      <c r="AP92" s="28">
        <v>0</v>
      </c>
      <c r="AQ92" s="28">
        <v>0</v>
      </c>
      <c r="AR92" s="28">
        <v>0</v>
      </c>
      <c r="AS92" s="28">
        <v>0</v>
      </c>
      <c r="AT92" s="28">
        <v>0</v>
      </c>
      <c r="AU92" s="28">
        <v>0</v>
      </c>
      <c r="AV92" s="28">
        <v>0</v>
      </c>
      <c r="AW92" s="28">
        <v>0</v>
      </c>
      <c r="AX92" s="28">
        <v>0</v>
      </c>
      <c r="AY92" s="28">
        <v>0</v>
      </c>
      <c r="AZ92" s="28">
        <v>0</v>
      </c>
      <c r="BA92" s="28">
        <v>0</v>
      </c>
      <c r="BB92" s="28">
        <v>0</v>
      </c>
      <c r="BC92" s="28">
        <v>0</v>
      </c>
      <c r="BD92" s="28">
        <v>0</v>
      </c>
      <c r="BE92" s="28">
        <v>0</v>
      </c>
      <c r="BF92" s="28">
        <v>0</v>
      </c>
      <c r="BG92" s="28">
        <v>0</v>
      </c>
      <c r="BH92" s="28">
        <v>0</v>
      </c>
      <c r="BI92" s="28">
        <v>0</v>
      </c>
      <c r="BJ92" s="28">
        <v>0</v>
      </c>
      <c r="BK92" s="28">
        <v>0</v>
      </c>
      <c r="BL92" s="28">
        <v>0</v>
      </c>
      <c r="BM92" s="28">
        <v>0</v>
      </c>
      <c r="BN92" s="28">
        <v>0</v>
      </c>
      <c r="BO92" s="28">
        <v>0</v>
      </c>
      <c r="BP92" s="28">
        <v>0</v>
      </c>
      <c r="BQ92" s="28">
        <v>0</v>
      </c>
      <c r="BR92" s="28">
        <v>0</v>
      </c>
      <c r="BS92" s="28">
        <v>0</v>
      </c>
      <c r="BT92" s="28">
        <v>0</v>
      </c>
      <c r="BU92" s="28">
        <v>0</v>
      </c>
      <c r="BV92" s="28">
        <v>0</v>
      </c>
      <c r="BW92" s="28">
        <v>0</v>
      </c>
      <c r="BX92" s="28">
        <v>0</v>
      </c>
      <c r="BY92" s="28">
        <v>0</v>
      </c>
      <c r="BZ92" s="28">
        <v>0</v>
      </c>
      <c r="CA92" s="28">
        <v>0</v>
      </c>
      <c r="CB92" s="28">
        <v>0</v>
      </c>
      <c r="CC92" s="28">
        <v>0</v>
      </c>
      <c r="CD92" s="28">
        <v>0</v>
      </c>
      <c r="CE92" s="28">
        <v>0</v>
      </c>
      <c r="CF92" s="28">
        <v>0</v>
      </c>
      <c r="CG92" s="28">
        <v>0</v>
      </c>
      <c r="CH92" s="28">
        <v>0</v>
      </c>
      <c r="CI92" s="28">
        <v>0</v>
      </c>
      <c r="CJ92" s="28">
        <v>0</v>
      </c>
      <c r="CK92" s="28">
        <v>0</v>
      </c>
      <c r="CL92" s="28">
        <v>0</v>
      </c>
      <c r="CM92" s="28">
        <v>0</v>
      </c>
      <c r="CN92" s="28">
        <v>0</v>
      </c>
      <c r="CO92" s="28">
        <v>0</v>
      </c>
      <c r="CP92" s="28">
        <v>0</v>
      </c>
      <c r="CQ92" s="28">
        <v>0</v>
      </c>
      <c r="CR92" s="28">
        <v>0</v>
      </c>
      <c r="CS92" s="28">
        <v>0</v>
      </c>
      <c r="CT92" s="28">
        <v>0</v>
      </c>
      <c r="CU92" s="28">
        <v>0</v>
      </c>
      <c r="CV92" s="28">
        <v>0</v>
      </c>
      <c r="CW92" s="28">
        <v>0</v>
      </c>
    </row>
    <row r="93" spans="1:101" s="92" customFormat="1" ht="67.5" x14ac:dyDescent="0.2">
      <c r="A93" s="140">
        <v>18</v>
      </c>
      <c r="B93" s="139" t="s">
        <v>166</v>
      </c>
      <c r="C93" s="140" t="s">
        <v>163</v>
      </c>
      <c r="D93" s="138" t="s">
        <v>196</v>
      </c>
      <c r="E93" s="119">
        <f t="shared" si="17"/>
        <v>2500</v>
      </c>
      <c r="F93" s="119">
        <v>0</v>
      </c>
      <c r="G93" s="119">
        <v>0</v>
      </c>
      <c r="H93" s="119">
        <v>0</v>
      </c>
      <c r="I93" s="119">
        <v>0</v>
      </c>
      <c r="J93" s="119">
        <v>0</v>
      </c>
      <c r="K93" s="119">
        <v>0</v>
      </c>
      <c r="L93" s="119">
        <v>0</v>
      </c>
      <c r="M93" s="119">
        <v>0</v>
      </c>
      <c r="N93" s="119">
        <v>0</v>
      </c>
      <c r="O93" s="119">
        <v>0</v>
      </c>
      <c r="P93" s="119">
        <v>0</v>
      </c>
      <c r="Q93" s="119">
        <v>0</v>
      </c>
      <c r="R93" s="119">
        <v>0</v>
      </c>
      <c r="S93" s="119">
        <v>0</v>
      </c>
      <c r="T93" s="119">
        <v>0</v>
      </c>
      <c r="U93" s="119">
        <v>0</v>
      </c>
      <c r="V93" s="119">
        <v>0</v>
      </c>
      <c r="W93" s="119">
        <v>0</v>
      </c>
      <c r="X93" s="119">
        <v>0</v>
      </c>
      <c r="Y93" s="119">
        <v>0</v>
      </c>
      <c r="Z93" s="119">
        <v>0</v>
      </c>
      <c r="AA93" s="119">
        <v>0</v>
      </c>
      <c r="AB93" s="119">
        <v>0</v>
      </c>
      <c r="AC93" s="119">
        <v>0</v>
      </c>
      <c r="AD93" s="119">
        <v>0</v>
      </c>
      <c r="AE93" s="119">
        <v>2500</v>
      </c>
      <c r="AF93" s="119">
        <v>0</v>
      </c>
      <c r="AG93" s="119">
        <v>0</v>
      </c>
      <c r="AH93" s="119">
        <v>0</v>
      </c>
      <c r="AI93" s="119">
        <v>0</v>
      </c>
      <c r="AJ93" s="119">
        <v>0</v>
      </c>
      <c r="AK93" s="119">
        <v>0</v>
      </c>
      <c r="AL93" s="119">
        <v>0</v>
      </c>
      <c r="AM93" s="119">
        <v>0</v>
      </c>
      <c r="AN93" s="119">
        <v>0</v>
      </c>
      <c r="AO93" s="119">
        <v>0</v>
      </c>
      <c r="AP93" s="119">
        <v>0</v>
      </c>
      <c r="AQ93" s="119">
        <v>0</v>
      </c>
      <c r="AR93" s="119">
        <v>0</v>
      </c>
      <c r="AS93" s="119">
        <v>0</v>
      </c>
      <c r="AT93" s="119">
        <v>0</v>
      </c>
      <c r="AU93" s="119">
        <v>0</v>
      </c>
      <c r="AV93" s="119">
        <v>0</v>
      </c>
      <c r="AW93" s="119">
        <v>0</v>
      </c>
      <c r="AX93" s="119">
        <v>0</v>
      </c>
      <c r="AY93" s="119">
        <v>0</v>
      </c>
      <c r="AZ93" s="119">
        <v>0</v>
      </c>
      <c r="BA93" s="119">
        <v>0</v>
      </c>
      <c r="BB93" s="119">
        <v>0</v>
      </c>
      <c r="BC93" s="119">
        <v>0</v>
      </c>
      <c r="BD93" s="119">
        <v>0</v>
      </c>
      <c r="BE93" s="119">
        <v>0</v>
      </c>
      <c r="BF93" s="119">
        <v>0</v>
      </c>
      <c r="BG93" s="119">
        <v>0</v>
      </c>
      <c r="BH93" s="119">
        <v>0</v>
      </c>
      <c r="BI93" s="119">
        <v>0</v>
      </c>
      <c r="BJ93" s="119">
        <v>0</v>
      </c>
      <c r="BK93" s="119">
        <v>0</v>
      </c>
      <c r="BL93" s="119">
        <v>0</v>
      </c>
      <c r="BM93" s="119">
        <v>0</v>
      </c>
      <c r="BN93" s="119">
        <v>0</v>
      </c>
      <c r="BO93" s="119">
        <v>0</v>
      </c>
      <c r="BP93" s="119">
        <v>0</v>
      </c>
      <c r="BQ93" s="119">
        <v>0</v>
      </c>
      <c r="BR93" s="119">
        <v>0</v>
      </c>
      <c r="BS93" s="119">
        <v>0</v>
      </c>
      <c r="BT93" s="119">
        <v>0</v>
      </c>
      <c r="BU93" s="119">
        <v>0</v>
      </c>
      <c r="BV93" s="119">
        <v>0</v>
      </c>
      <c r="BW93" s="119">
        <v>0</v>
      </c>
      <c r="BX93" s="119">
        <v>0</v>
      </c>
      <c r="BY93" s="119">
        <v>0</v>
      </c>
      <c r="BZ93" s="119">
        <v>0</v>
      </c>
      <c r="CA93" s="119">
        <v>0</v>
      </c>
      <c r="CB93" s="119">
        <v>0</v>
      </c>
      <c r="CC93" s="119">
        <v>0</v>
      </c>
      <c r="CD93" s="119">
        <v>0</v>
      </c>
      <c r="CE93" s="119">
        <v>0</v>
      </c>
      <c r="CF93" s="119">
        <v>0</v>
      </c>
      <c r="CG93" s="119">
        <v>0</v>
      </c>
      <c r="CH93" s="119">
        <v>0</v>
      </c>
      <c r="CI93" s="119">
        <v>0</v>
      </c>
      <c r="CJ93" s="119">
        <v>0</v>
      </c>
      <c r="CK93" s="119">
        <v>0</v>
      </c>
      <c r="CL93" s="119">
        <v>0</v>
      </c>
      <c r="CM93" s="119">
        <v>0</v>
      </c>
      <c r="CN93" s="119">
        <v>0</v>
      </c>
      <c r="CO93" s="119">
        <v>0</v>
      </c>
      <c r="CP93" s="119">
        <v>0</v>
      </c>
      <c r="CQ93" s="119">
        <v>0</v>
      </c>
      <c r="CR93" s="119">
        <v>0</v>
      </c>
      <c r="CS93" s="119">
        <v>0</v>
      </c>
      <c r="CT93" s="119">
        <v>0</v>
      </c>
      <c r="CU93" s="119">
        <v>0</v>
      </c>
      <c r="CV93" s="119">
        <v>0</v>
      </c>
      <c r="CW93" s="119">
        <v>0</v>
      </c>
    </row>
    <row r="94" spans="1:101" x14ac:dyDescent="0.2">
      <c r="A94" s="143">
        <v>19</v>
      </c>
      <c r="B94" s="145" t="s">
        <v>168</v>
      </c>
      <c r="C94" s="128" t="s">
        <v>163</v>
      </c>
      <c r="D94" s="143" t="s">
        <v>182</v>
      </c>
      <c r="E94" s="28">
        <f t="shared" si="17"/>
        <v>2800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28">
        <v>0</v>
      </c>
      <c r="V94" s="28">
        <v>0</v>
      </c>
      <c r="W94" s="28">
        <v>0</v>
      </c>
      <c r="X94" s="28">
        <v>0</v>
      </c>
      <c r="Y94" s="28">
        <v>0</v>
      </c>
      <c r="Z94" s="28">
        <v>0</v>
      </c>
      <c r="AA94" s="28">
        <v>0</v>
      </c>
      <c r="AB94" s="28">
        <v>0</v>
      </c>
      <c r="AC94" s="28">
        <v>0</v>
      </c>
      <c r="AD94" s="28">
        <v>0</v>
      </c>
      <c r="AE94" s="28">
        <v>0</v>
      </c>
      <c r="AF94" s="28">
        <v>0</v>
      </c>
      <c r="AG94" s="28">
        <v>1400</v>
      </c>
      <c r="AH94" s="28">
        <v>1400</v>
      </c>
      <c r="AI94" s="28">
        <v>0</v>
      </c>
      <c r="AJ94" s="28">
        <v>0</v>
      </c>
      <c r="AK94" s="28">
        <v>0</v>
      </c>
      <c r="AL94" s="28">
        <v>0</v>
      </c>
      <c r="AM94" s="28">
        <v>0</v>
      </c>
      <c r="AN94" s="28">
        <v>0</v>
      </c>
      <c r="AO94" s="28">
        <v>0</v>
      </c>
      <c r="AP94" s="28">
        <v>0</v>
      </c>
      <c r="AQ94" s="28">
        <v>0</v>
      </c>
      <c r="AR94" s="28">
        <v>0</v>
      </c>
      <c r="AS94" s="28">
        <v>0</v>
      </c>
      <c r="AT94" s="28">
        <v>0</v>
      </c>
      <c r="AU94" s="28">
        <v>0</v>
      </c>
      <c r="AV94" s="28">
        <v>0</v>
      </c>
      <c r="AW94" s="28">
        <v>0</v>
      </c>
      <c r="AX94" s="28">
        <v>0</v>
      </c>
      <c r="AY94" s="28">
        <v>0</v>
      </c>
      <c r="AZ94" s="28">
        <v>0</v>
      </c>
      <c r="BA94" s="28">
        <v>0</v>
      </c>
      <c r="BB94" s="28">
        <v>0</v>
      </c>
      <c r="BC94" s="28">
        <v>0</v>
      </c>
      <c r="BD94" s="28">
        <v>0</v>
      </c>
      <c r="BE94" s="28">
        <v>0</v>
      </c>
      <c r="BF94" s="28">
        <v>0</v>
      </c>
      <c r="BG94" s="28">
        <v>0</v>
      </c>
      <c r="BH94" s="28">
        <v>0</v>
      </c>
      <c r="BI94" s="28">
        <v>0</v>
      </c>
      <c r="BJ94" s="28">
        <v>0</v>
      </c>
      <c r="BK94" s="28">
        <v>0</v>
      </c>
      <c r="BL94" s="28">
        <v>0</v>
      </c>
      <c r="BM94" s="28">
        <v>0</v>
      </c>
      <c r="BN94" s="28">
        <v>0</v>
      </c>
      <c r="BO94" s="28">
        <v>0</v>
      </c>
      <c r="BP94" s="28">
        <v>0</v>
      </c>
      <c r="BQ94" s="28">
        <v>0</v>
      </c>
      <c r="BR94" s="28">
        <v>0</v>
      </c>
      <c r="BS94" s="28">
        <v>0</v>
      </c>
      <c r="BT94" s="28">
        <v>0</v>
      </c>
      <c r="BU94" s="28">
        <v>0</v>
      </c>
      <c r="BV94" s="28">
        <v>0</v>
      </c>
      <c r="BW94" s="28">
        <v>0</v>
      </c>
      <c r="BX94" s="28">
        <v>0</v>
      </c>
      <c r="BY94" s="28">
        <v>0</v>
      </c>
      <c r="BZ94" s="28">
        <v>0</v>
      </c>
      <c r="CA94" s="28">
        <v>0</v>
      </c>
      <c r="CB94" s="28">
        <v>0</v>
      </c>
      <c r="CC94" s="28">
        <v>0</v>
      </c>
      <c r="CD94" s="28">
        <v>0</v>
      </c>
      <c r="CE94" s="28">
        <v>0</v>
      </c>
      <c r="CF94" s="28">
        <v>0</v>
      </c>
      <c r="CG94" s="28">
        <v>0</v>
      </c>
      <c r="CH94" s="28">
        <v>0</v>
      </c>
      <c r="CI94" s="28">
        <v>0</v>
      </c>
      <c r="CJ94" s="28">
        <v>0</v>
      </c>
      <c r="CK94" s="28">
        <v>0</v>
      </c>
      <c r="CL94" s="28">
        <v>0</v>
      </c>
      <c r="CM94" s="28">
        <v>0</v>
      </c>
      <c r="CN94" s="28">
        <v>0</v>
      </c>
      <c r="CO94" s="28">
        <v>0</v>
      </c>
      <c r="CP94" s="28">
        <v>0</v>
      </c>
      <c r="CQ94" s="28">
        <v>0</v>
      </c>
      <c r="CR94" s="28">
        <v>0</v>
      </c>
      <c r="CS94" s="28">
        <v>0</v>
      </c>
      <c r="CT94" s="28">
        <v>0</v>
      </c>
      <c r="CU94" s="28">
        <v>0</v>
      </c>
      <c r="CV94" s="28">
        <v>0</v>
      </c>
      <c r="CW94" s="28">
        <v>0</v>
      </c>
    </row>
    <row r="95" spans="1:101" s="92" customFormat="1" ht="67.5" x14ac:dyDescent="0.2">
      <c r="A95" s="140">
        <v>20</v>
      </c>
      <c r="B95" s="139" t="s">
        <v>166</v>
      </c>
      <c r="C95" s="140" t="s">
        <v>163</v>
      </c>
      <c r="D95" s="138" t="s">
        <v>197</v>
      </c>
      <c r="E95" s="119">
        <f t="shared" si="17"/>
        <v>4200</v>
      </c>
      <c r="F95" s="119">
        <v>0</v>
      </c>
      <c r="G95" s="119">
        <v>0</v>
      </c>
      <c r="H95" s="119">
        <v>0</v>
      </c>
      <c r="I95" s="119">
        <v>0</v>
      </c>
      <c r="J95" s="119">
        <v>0</v>
      </c>
      <c r="K95" s="119">
        <v>0</v>
      </c>
      <c r="L95" s="119">
        <v>0</v>
      </c>
      <c r="M95" s="119">
        <v>0</v>
      </c>
      <c r="N95" s="119">
        <v>0</v>
      </c>
      <c r="O95" s="119">
        <v>0</v>
      </c>
      <c r="P95" s="119">
        <v>0</v>
      </c>
      <c r="Q95" s="119">
        <v>0</v>
      </c>
      <c r="R95" s="119">
        <v>0</v>
      </c>
      <c r="S95" s="119">
        <v>0</v>
      </c>
      <c r="T95" s="119">
        <v>0</v>
      </c>
      <c r="U95" s="119">
        <v>0</v>
      </c>
      <c r="V95" s="119">
        <v>0</v>
      </c>
      <c r="W95" s="119">
        <v>0</v>
      </c>
      <c r="X95" s="119">
        <v>0</v>
      </c>
      <c r="Y95" s="119">
        <v>0</v>
      </c>
      <c r="Z95" s="119">
        <v>0</v>
      </c>
      <c r="AA95" s="119">
        <v>0</v>
      </c>
      <c r="AB95" s="119">
        <v>0</v>
      </c>
      <c r="AC95" s="119">
        <v>0</v>
      </c>
      <c r="AD95" s="119">
        <v>0</v>
      </c>
      <c r="AE95" s="119">
        <v>0</v>
      </c>
      <c r="AF95" s="119">
        <v>0</v>
      </c>
      <c r="AG95" s="119">
        <v>2100</v>
      </c>
      <c r="AH95" s="119">
        <v>2100</v>
      </c>
      <c r="AI95" s="119">
        <v>0</v>
      </c>
      <c r="AJ95" s="119">
        <v>0</v>
      </c>
      <c r="AK95" s="119">
        <v>0</v>
      </c>
      <c r="AL95" s="119">
        <v>0</v>
      </c>
      <c r="AM95" s="119">
        <v>0</v>
      </c>
      <c r="AN95" s="119">
        <v>0</v>
      </c>
      <c r="AO95" s="119">
        <v>0</v>
      </c>
      <c r="AP95" s="119">
        <v>0</v>
      </c>
      <c r="AQ95" s="119">
        <v>0</v>
      </c>
      <c r="AR95" s="119">
        <v>0</v>
      </c>
      <c r="AS95" s="119">
        <v>0</v>
      </c>
      <c r="AT95" s="119">
        <v>0</v>
      </c>
      <c r="AU95" s="119">
        <v>0</v>
      </c>
      <c r="AV95" s="119">
        <v>0</v>
      </c>
      <c r="AW95" s="119">
        <v>0</v>
      </c>
      <c r="AX95" s="119">
        <v>0</v>
      </c>
      <c r="AY95" s="119">
        <v>0</v>
      </c>
      <c r="AZ95" s="119">
        <v>0</v>
      </c>
      <c r="BA95" s="119">
        <v>0</v>
      </c>
      <c r="BB95" s="119">
        <v>0</v>
      </c>
      <c r="BC95" s="119">
        <v>0</v>
      </c>
      <c r="BD95" s="119">
        <v>0</v>
      </c>
      <c r="BE95" s="119">
        <v>0</v>
      </c>
      <c r="BF95" s="119">
        <v>0</v>
      </c>
      <c r="BG95" s="119">
        <v>0</v>
      </c>
      <c r="BH95" s="119">
        <v>0</v>
      </c>
      <c r="BI95" s="119">
        <v>0</v>
      </c>
      <c r="BJ95" s="119">
        <v>0</v>
      </c>
      <c r="BK95" s="119">
        <v>0</v>
      </c>
      <c r="BL95" s="119">
        <v>0</v>
      </c>
      <c r="BM95" s="119">
        <v>0</v>
      </c>
      <c r="BN95" s="119">
        <v>0</v>
      </c>
      <c r="BO95" s="119">
        <v>0</v>
      </c>
      <c r="BP95" s="119">
        <v>0</v>
      </c>
      <c r="BQ95" s="119">
        <v>0</v>
      </c>
      <c r="BR95" s="119">
        <v>0</v>
      </c>
      <c r="BS95" s="119">
        <v>0</v>
      </c>
      <c r="BT95" s="119">
        <v>0</v>
      </c>
      <c r="BU95" s="119">
        <v>0</v>
      </c>
      <c r="BV95" s="119">
        <v>0</v>
      </c>
      <c r="BW95" s="119">
        <v>0</v>
      </c>
      <c r="BX95" s="119">
        <v>0</v>
      </c>
      <c r="BY95" s="119">
        <v>0</v>
      </c>
      <c r="BZ95" s="119">
        <v>0</v>
      </c>
      <c r="CA95" s="119">
        <v>0</v>
      </c>
      <c r="CB95" s="119">
        <v>0</v>
      </c>
      <c r="CC95" s="119">
        <v>0</v>
      </c>
      <c r="CD95" s="119">
        <v>0</v>
      </c>
      <c r="CE95" s="119">
        <v>0</v>
      </c>
      <c r="CF95" s="119">
        <v>0</v>
      </c>
      <c r="CG95" s="119">
        <v>0</v>
      </c>
      <c r="CH95" s="119">
        <v>0</v>
      </c>
      <c r="CI95" s="119">
        <v>0</v>
      </c>
      <c r="CJ95" s="119">
        <v>0</v>
      </c>
      <c r="CK95" s="119">
        <v>0</v>
      </c>
      <c r="CL95" s="119">
        <v>0</v>
      </c>
      <c r="CM95" s="119">
        <v>0</v>
      </c>
      <c r="CN95" s="119">
        <v>0</v>
      </c>
      <c r="CO95" s="119">
        <v>0</v>
      </c>
      <c r="CP95" s="119">
        <v>0</v>
      </c>
      <c r="CQ95" s="119">
        <v>0</v>
      </c>
      <c r="CR95" s="119">
        <v>0</v>
      </c>
      <c r="CS95" s="119">
        <v>0</v>
      </c>
      <c r="CT95" s="119">
        <v>0</v>
      </c>
      <c r="CU95" s="119">
        <v>0</v>
      </c>
      <c r="CV95" s="119">
        <v>0</v>
      </c>
      <c r="CW95" s="119">
        <v>0</v>
      </c>
    </row>
    <row r="96" spans="1:101" x14ac:dyDescent="0.2">
      <c r="A96" s="143">
        <v>21</v>
      </c>
      <c r="B96" s="145" t="s">
        <v>168</v>
      </c>
      <c r="C96" s="128" t="s">
        <v>163</v>
      </c>
      <c r="D96" s="143" t="s">
        <v>198</v>
      </c>
      <c r="E96" s="28">
        <f t="shared" si="17"/>
        <v>2600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28">
        <v>0</v>
      </c>
      <c r="V96" s="28">
        <v>0</v>
      </c>
      <c r="W96" s="28">
        <v>0</v>
      </c>
      <c r="X96" s="28">
        <v>0</v>
      </c>
      <c r="Y96" s="28">
        <v>0</v>
      </c>
      <c r="Z96" s="28">
        <v>0</v>
      </c>
      <c r="AA96" s="28">
        <v>0</v>
      </c>
      <c r="AB96" s="28">
        <v>0</v>
      </c>
      <c r="AC96" s="28">
        <v>0</v>
      </c>
      <c r="AD96" s="28">
        <v>0</v>
      </c>
      <c r="AE96" s="28">
        <v>0</v>
      </c>
      <c r="AF96" s="28">
        <v>0</v>
      </c>
      <c r="AG96" s="28">
        <v>0</v>
      </c>
      <c r="AH96" s="28">
        <v>0</v>
      </c>
      <c r="AI96" s="28">
        <v>0</v>
      </c>
      <c r="AJ96" s="28">
        <v>2600</v>
      </c>
      <c r="AK96" s="28">
        <v>0</v>
      </c>
      <c r="AL96" s="28">
        <v>0</v>
      </c>
      <c r="AM96" s="28">
        <v>0</v>
      </c>
      <c r="AN96" s="28">
        <v>0</v>
      </c>
      <c r="AO96" s="28">
        <v>0</v>
      </c>
      <c r="AP96" s="28">
        <v>0</v>
      </c>
      <c r="AQ96" s="28">
        <v>0</v>
      </c>
      <c r="AR96" s="28">
        <v>0</v>
      </c>
      <c r="AS96" s="28">
        <v>0</v>
      </c>
      <c r="AT96" s="28">
        <v>0</v>
      </c>
      <c r="AU96" s="28">
        <v>0</v>
      </c>
      <c r="AV96" s="28">
        <v>0</v>
      </c>
      <c r="AW96" s="28">
        <v>0</v>
      </c>
      <c r="AX96" s="28">
        <v>0</v>
      </c>
      <c r="AY96" s="28">
        <v>0</v>
      </c>
      <c r="AZ96" s="28">
        <v>0</v>
      </c>
      <c r="BA96" s="28">
        <v>0</v>
      </c>
      <c r="BB96" s="28">
        <v>0</v>
      </c>
      <c r="BC96" s="28">
        <v>0</v>
      </c>
      <c r="BD96" s="28">
        <v>0</v>
      </c>
      <c r="BE96" s="28">
        <v>0</v>
      </c>
      <c r="BF96" s="28">
        <v>0</v>
      </c>
      <c r="BG96" s="28">
        <v>0</v>
      </c>
      <c r="BH96" s="28">
        <v>0</v>
      </c>
      <c r="BI96" s="28">
        <v>0</v>
      </c>
      <c r="BJ96" s="28">
        <v>0</v>
      </c>
      <c r="BK96" s="28">
        <v>0</v>
      </c>
      <c r="BL96" s="28">
        <v>0</v>
      </c>
      <c r="BM96" s="28">
        <v>0</v>
      </c>
      <c r="BN96" s="28">
        <v>0</v>
      </c>
      <c r="BO96" s="28">
        <v>0</v>
      </c>
      <c r="BP96" s="28">
        <v>0</v>
      </c>
      <c r="BQ96" s="28">
        <v>0</v>
      </c>
      <c r="BR96" s="28">
        <v>0</v>
      </c>
      <c r="BS96" s="28">
        <v>0</v>
      </c>
      <c r="BT96" s="28">
        <v>0</v>
      </c>
      <c r="BU96" s="28">
        <v>0</v>
      </c>
      <c r="BV96" s="28">
        <v>0</v>
      </c>
      <c r="BW96" s="28">
        <v>0</v>
      </c>
      <c r="BX96" s="28">
        <v>0</v>
      </c>
      <c r="BY96" s="28">
        <v>0</v>
      </c>
      <c r="BZ96" s="28">
        <v>0</v>
      </c>
      <c r="CA96" s="28">
        <v>0</v>
      </c>
      <c r="CB96" s="28">
        <v>0</v>
      </c>
      <c r="CC96" s="28">
        <v>0</v>
      </c>
      <c r="CD96" s="28">
        <v>0</v>
      </c>
      <c r="CE96" s="28">
        <v>0</v>
      </c>
      <c r="CF96" s="28">
        <v>0</v>
      </c>
      <c r="CG96" s="28">
        <v>0</v>
      </c>
      <c r="CH96" s="28">
        <v>0</v>
      </c>
      <c r="CI96" s="28">
        <v>0</v>
      </c>
      <c r="CJ96" s="28">
        <v>0</v>
      </c>
      <c r="CK96" s="28">
        <v>0</v>
      </c>
      <c r="CL96" s="28">
        <v>0</v>
      </c>
      <c r="CM96" s="28">
        <v>0</v>
      </c>
      <c r="CN96" s="28">
        <v>0</v>
      </c>
      <c r="CO96" s="28">
        <v>0</v>
      </c>
      <c r="CP96" s="28">
        <v>0</v>
      </c>
      <c r="CQ96" s="28">
        <v>0</v>
      </c>
      <c r="CR96" s="28">
        <v>0</v>
      </c>
      <c r="CS96" s="28">
        <v>0</v>
      </c>
      <c r="CT96" s="28">
        <v>0</v>
      </c>
      <c r="CU96" s="28">
        <v>0</v>
      </c>
      <c r="CV96" s="28">
        <v>0</v>
      </c>
      <c r="CW96" s="28">
        <v>0</v>
      </c>
    </row>
    <row r="97" spans="1:101" s="92" customFormat="1" ht="67.5" x14ac:dyDescent="0.2">
      <c r="A97" s="140">
        <v>22</v>
      </c>
      <c r="B97" s="139" t="s">
        <v>166</v>
      </c>
      <c r="C97" s="140" t="s">
        <v>163</v>
      </c>
      <c r="D97" s="138" t="s">
        <v>199</v>
      </c>
      <c r="E97" s="119">
        <f t="shared" si="17"/>
        <v>3900</v>
      </c>
      <c r="F97" s="119">
        <v>0</v>
      </c>
      <c r="G97" s="119">
        <v>0</v>
      </c>
      <c r="H97" s="119">
        <v>0</v>
      </c>
      <c r="I97" s="119">
        <v>0</v>
      </c>
      <c r="J97" s="119">
        <v>0</v>
      </c>
      <c r="K97" s="119">
        <v>0</v>
      </c>
      <c r="L97" s="119">
        <v>0</v>
      </c>
      <c r="M97" s="119">
        <v>0</v>
      </c>
      <c r="N97" s="119">
        <v>0</v>
      </c>
      <c r="O97" s="119">
        <v>0</v>
      </c>
      <c r="P97" s="119">
        <v>0</v>
      </c>
      <c r="Q97" s="119">
        <v>0</v>
      </c>
      <c r="R97" s="119">
        <v>0</v>
      </c>
      <c r="S97" s="119">
        <v>0</v>
      </c>
      <c r="T97" s="119">
        <v>0</v>
      </c>
      <c r="U97" s="119">
        <v>0</v>
      </c>
      <c r="V97" s="119">
        <v>0</v>
      </c>
      <c r="W97" s="119">
        <v>0</v>
      </c>
      <c r="X97" s="119">
        <v>0</v>
      </c>
      <c r="Y97" s="119">
        <v>0</v>
      </c>
      <c r="Z97" s="119">
        <v>0</v>
      </c>
      <c r="AA97" s="119">
        <v>0</v>
      </c>
      <c r="AB97" s="119">
        <v>0</v>
      </c>
      <c r="AC97" s="119">
        <v>0</v>
      </c>
      <c r="AD97" s="119">
        <v>0</v>
      </c>
      <c r="AE97" s="119">
        <v>0</v>
      </c>
      <c r="AF97" s="119">
        <v>0</v>
      </c>
      <c r="AG97" s="119">
        <v>0</v>
      </c>
      <c r="AH97" s="119">
        <v>0</v>
      </c>
      <c r="AI97" s="119">
        <v>0</v>
      </c>
      <c r="AJ97" s="119">
        <v>3900</v>
      </c>
      <c r="AK97" s="119">
        <v>0</v>
      </c>
      <c r="AL97" s="119">
        <v>0</v>
      </c>
      <c r="AM97" s="119">
        <v>0</v>
      </c>
      <c r="AN97" s="119">
        <v>0</v>
      </c>
      <c r="AO97" s="119">
        <v>0</v>
      </c>
      <c r="AP97" s="119">
        <v>0</v>
      </c>
      <c r="AQ97" s="119">
        <v>0</v>
      </c>
      <c r="AR97" s="119">
        <v>0</v>
      </c>
      <c r="AS97" s="119">
        <v>0</v>
      </c>
      <c r="AT97" s="119">
        <v>0</v>
      </c>
      <c r="AU97" s="119">
        <v>0</v>
      </c>
      <c r="AV97" s="119">
        <v>0</v>
      </c>
      <c r="AW97" s="119">
        <v>0</v>
      </c>
      <c r="AX97" s="119">
        <v>0</v>
      </c>
      <c r="AY97" s="119">
        <v>0</v>
      </c>
      <c r="AZ97" s="119">
        <v>0</v>
      </c>
      <c r="BA97" s="119">
        <v>0</v>
      </c>
      <c r="BB97" s="119">
        <v>0</v>
      </c>
      <c r="BC97" s="119">
        <v>0</v>
      </c>
      <c r="BD97" s="119">
        <v>0</v>
      </c>
      <c r="BE97" s="119">
        <v>0</v>
      </c>
      <c r="BF97" s="119">
        <v>0</v>
      </c>
      <c r="BG97" s="119">
        <v>0</v>
      </c>
      <c r="BH97" s="119">
        <v>0</v>
      </c>
      <c r="BI97" s="119">
        <v>0</v>
      </c>
      <c r="BJ97" s="119">
        <v>0</v>
      </c>
      <c r="BK97" s="119">
        <v>0</v>
      </c>
      <c r="BL97" s="119">
        <v>0</v>
      </c>
      <c r="BM97" s="119">
        <v>0</v>
      </c>
      <c r="BN97" s="119">
        <v>0</v>
      </c>
      <c r="BO97" s="119">
        <v>0</v>
      </c>
      <c r="BP97" s="119">
        <v>0</v>
      </c>
      <c r="BQ97" s="119">
        <v>0</v>
      </c>
      <c r="BR97" s="119">
        <v>0</v>
      </c>
      <c r="BS97" s="119">
        <v>0</v>
      </c>
      <c r="BT97" s="119">
        <v>0</v>
      </c>
      <c r="BU97" s="119">
        <v>0</v>
      </c>
      <c r="BV97" s="119">
        <v>0</v>
      </c>
      <c r="BW97" s="119">
        <v>0</v>
      </c>
      <c r="BX97" s="119">
        <v>0</v>
      </c>
      <c r="BY97" s="119">
        <v>0</v>
      </c>
      <c r="BZ97" s="119">
        <v>0</v>
      </c>
      <c r="CA97" s="119">
        <v>0</v>
      </c>
      <c r="CB97" s="119">
        <v>0</v>
      </c>
      <c r="CC97" s="119">
        <v>0</v>
      </c>
      <c r="CD97" s="119">
        <v>0</v>
      </c>
      <c r="CE97" s="119">
        <v>0</v>
      </c>
      <c r="CF97" s="119">
        <v>0</v>
      </c>
      <c r="CG97" s="119">
        <v>0</v>
      </c>
      <c r="CH97" s="119">
        <v>0</v>
      </c>
      <c r="CI97" s="119">
        <v>0</v>
      </c>
      <c r="CJ97" s="119">
        <v>0</v>
      </c>
      <c r="CK97" s="119">
        <v>0</v>
      </c>
      <c r="CL97" s="119">
        <v>0</v>
      </c>
      <c r="CM97" s="119">
        <v>0</v>
      </c>
      <c r="CN97" s="119">
        <v>0</v>
      </c>
      <c r="CO97" s="119">
        <v>0</v>
      </c>
      <c r="CP97" s="119">
        <v>0</v>
      </c>
      <c r="CQ97" s="119">
        <v>0</v>
      </c>
      <c r="CR97" s="119">
        <v>0</v>
      </c>
      <c r="CS97" s="119">
        <v>0</v>
      </c>
      <c r="CT97" s="119">
        <v>0</v>
      </c>
      <c r="CU97" s="119">
        <v>0</v>
      </c>
      <c r="CV97" s="119">
        <v>0</v>
      </c>
      <c r="CW97" s="119">
        <v>0</v>
      </c>
    </row>
    <row r="98" spans="1:101" x14ac:dyDescent="0.2">
      <c r="A98" s="143">
        <v>23</v>
      </c>
      <c r="B98" s="145" t="s">
        <v>168</v>
      </c>
      <c r="C98" s="128" t="s">
        <v>163</v>
      </c>
      <c r="D98" s="143" t="s">
        <v>200</v>
      </c>
      <c r="E98" s="28">
        <f t="shared" si="17"/>
        <v>4300</v>
      </c>
      <c r="F98" s="28">
        <v>0</v>
      </c>
      <c r="G98" s="28">
        <v>0</v>
      </c>
      <c r="H98" s="28">
        <v>0</v>
      </c>
      <c r="I98" s="28">
        <v>0</v>
      </c>
      <c r="J98" s="28"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28">
        <v>0</v>
      </c>
      <c r="V98" s="28">
        <v>0</v>
      </c>
      <c r="W98" s="28">
        <v>0</v>
      </c>
      <c r="X98" s="28">
        <v>0</v>
      </c>
      <c r="Y98" s="28">
        <v>0</v>
      </c>
      <c r="Z98" s="28">
        <v>0</v>
      </c>
      <c r="AA98" s="28">
        <v>0</v>
      </c>
      <c r="AB98" s="28">
        <v>0</v>
      </c>
      <c r="AC98" s="28">
        <v>0</v>
      </c>
      <c r="AD98" s="28">
        <v>0</v>
      </c>
      <c r="AE98" s="28">
        <v>0</v>
      </c>
      <c r="AF98" s="28">
        <v>0</v>
      </c>
      <c r="AG98" s="28">
        <v>0</v>
      </c>
      <c r="AH98" s="28">
        <v>0</v>
      </c>
      <c r="AI98" s="28">
        <v>0</v>
      </c>
      <c r="AJ98" s="28">
        <v>0</v>
      </c>
      <c r="AK98" s="28">
        <v>0</v>
      </c>
      <c r="AL98" s="28">
        <v>0</v>
      </c>
      <c r="AM98" s="28">
        <v>0</v>
      </c>
      <c r="AN98" s="28">
        <v>0</v>
      </c>
      <c r="AO98" s="28">
        <v>0</v>
      </c>
      <c r="AP98" s="28">
        <v>0</v>
      </c>
      <c r="AQ98" s="28">
        <v>0</v>
      </c>
      <c r="AR98" s="28">
        <v>0</v>
      </c>
      <c r="AS98" s="28">
        <v>0</v>
      </c>
      <c r="AT98" s="28">
        <v>0</v>
      </c>
      <c r="AU98" s="28">
        <v>4300</v>
      </c>
      <c r="AV98" s="28">
        <v>0</v>
      </c>
      <c r="AW98" s="28">
        <v>0</v>
      </c>
      <c r="AX98" s="28">
        <v>0</v>
      </c>
      <c r="AY98" s="28">
        <v>0</v>
      </c>
      <c r="AZ98" s="28">
        <v>0</v>
      </c>
      <c r="BA98" s="28">
        <v>0</v>
      </c>
      <c r="BB98" s="28">
        <v>0</v>
      </c>
      <c r="BC98" s="28">
        <v>0</v>
      </c>
      <c r="BD98" s="28">
        <v>0</v>
      </c>
      <c r="BE98" s="28">
        <v>0</v>
      </c>
      <c r="BF98" s="28">
        <v>0</v>
      </c>
      <c r="BG98" s="28">
        <v>0</v>
      </c>
      <c r="BH98" s="28">
        <v>0</v>
      </c>
      <c r="BI98" s="28">
        <v>0</v>
      </c>
      <c r="BJ98" s="28">
        <v>0</v>
      </c>
      <c r="BK98" s="28">
        <v>0</v>
      </c>
      <c r="BL98" s="28">
        <v>0</v>
      </c>
      <c r="BM98" s="28">
        <v>0</v>
      </c>
      <c r="BN98" s="28">
        <v>0</v>
      </c>
      <c r="BO98" s="28">
        <v>0</v>
      </c>
      <c r="BP98" s="28">
        <v>0</v>
      </c>
      <c r="BQ98" s="28">
        <v>0</v>
      </c>
      <c r="BR98" s="28">
        <v>0</v>
      </c>
      <c r="BS98" s="28">
        <v>0</v>
      </c>
      <c r="BT98" s="28">
        <v>0</v>
      </c>
      <c r="BU98" s="28">
        <v>0</v>
      </c>
      <c r="BV98" s="28">
        <v>0</v>
      </c>
      <c r="BW98" s="28">
        <v>0</v>
      </c>
      <c r="BX98" s="28">
        <v>0</v>
      </c>
      <c r="BY98" s="28">
        <v>0</v>
      </c>
      <c r="BZ98" s="28">
        <v>0</v>
      </c>
      <c r="CA98" s="28">
        <v>0</v>
      </c>
      <c r="CB98" s="28">
        <v>0</v>
      </c>
      <c r="CC98" s="28">
        <v>0</v>
      </c>
      <c r="CD98" s="28">
        <v>0</v>
      </c>
      <c r="CE98" s="28">
        <v>0</v>
      </c>
      <c r="CF98" s="28">
        <v>0</v>
      </c>
      <c r="CG98" s="28">
        <v>0</v>
      </c>
      <c r="CH98" s="28">
        <v>0</v>
      </c>
      <c r="CI98" s="28">
        <v>0</v>
      </c>
      <c r="CJ98" s="28">
        <v>0</v>
      </c>
      <c r="CK98" s="28">
        <v>0</v>
      </c>
      <c r="CL98" s="28">
        <v>0</v>
      </c>
      <c r="CM98" s="28">
        <v>0</v>
      </c>
      <c r="CN98" s="28">
        <v>0</v>
      </c>
      <c r="CO98" s="28">
        <v>0</v>
      </c>
      <c r="CP98" s="28">
        <v>0</v>
      </c>
      <c r="CQ98" s="28">
        <v>0</v>
      </c>
      <c r="CR98" s="28">
        <v>0</v>
      </c>
      <c r="CS98" s="28">
        <v>0</v>
      </c>
      <c r="CT98" s="28">
        <v>0</v>
      </c>
      <c r="CU98" s="28">
        <v>0</v>
      </c>
      <c r="CV98" s="28">
        <v>0</v>
      </c>
      <c r="CW98" s="28">
        <v>0</v>
      </c>
    </row>
    <row r="99" spans="1:101" s="92" customFormat="1" ht="67.5" x14ac:dyDescent="0.2">
      <c r="A99" s="140">
        <v>24</v>
      </c>
      <c r="B99" s="139" t="s">
        <v>166</v>
      </c>
      <c r="C99" s="140" t="s">
        <v>163</v>
      </c>
      <c r="D99" s="138" t="s">
        <v>201</v>
      </c>
      <c r="E99" s="119">
        <f t="shared" si="17"/>
        <v>6400</v>
      </c>
      <c r="F99" s="119">
        <v>0</v>
      </c>
      <c r="G99" s="119">
        <v>0</v>
      </c>
      <c r="H99" s="119">
        <v>0</v>
      </c>
      <c r="I99" s="119">
        <v>0</v>
      </c>
      <c r="J99" s="119">
        <v>0</v>
      </c>
      <c r="K99" s="119">
        <v>0</v>
      </c>
      <c r="L99" s="119">
        <v>0</v>
      </c>
      <c r="M99" s="119">
        <v>0</v>
      </c>
      <c r="N99" s="119">
        <v>0</v>
      </c>
      <c r="O99" s="119">
        <v>0</v>
      </c>
      <c r="P99" s="119">
        <v>0</v>
      </c>
      <c r="Q99" s="119">
        <v>0</v>
      </c>
      <c r="R99" s="119">
        <v>0</v>
      </c>
      <c r="S99" s="119">
        <v>0</v>
      </c>
      <c r="T99" s="119">
        <v>0</v>
      </c>
      <c r="U99" s="119">
        <v>0</v>
      </c>
      <c r="V99" s="119">
        <v>0</v>
      </c>
      <c r="W99" s="119">
        <v>0</v>
      </c>
      <c r="X99" s="119">
        <v>0</v>
      </c>
      <c r="Y99" s="119">
        <v>0</v>
      </c>
      <c r="Z99" s="119">
        <v>0</v>
      </c>
      <c r="AA99" s="119">
        <v>0</v>
      </c>
      <c r="AB99" s="119">
        <v>0</v>
      </c>
      <c r="AC99" s="119">
        <v>0</v>
      </c>
      <c r="AD99" s="119">
        <v>0</v>
      </c>
      <c r="AE99" s="119">
        <v>0</v>
      </c>
      <c r="AF99" s="119">
        <v>0</v>
      </c>
      <c r="AG99" s="119">
        <v>0</v>
      </c>
      <c r="AH99" s="119">
        <v>0</v>
      </c>
      <c r="AI99" s="119">
        <v>0</v>
      </c>
      <c r="AJ99" s="119">
        <v>0</v>
      </c>
      <c r="AK99" s="119">
        <v>0</v>
      </c>
      <c r="AL99" s="119">
        <v>0</v>
      </c>
      <c r="AM99" s="119">
        <v>0</v>
      </c>
      <c r="AN99" s="119">
        <v>0</v>
      </c>
      <c r="AO99" s="119">
        <v>0</v>
      </c>
      <c r="AP99" s="119">
        <v>0</v>
      </c>
      <c r="AQ99" s="119">
        <v>0</v>
      </c>
      <c r="AR99" s="119">
        <v>0</v>
      </c>
      <c r="AS99" s="119">
        <v>0</v>
      </c>
      <c r="AT99" s="119">
        <v>0</v>
      </c>
      <c r="AU99" s="119">
        <v>6400</v>
      </c>
      <c r="AV99" s="119">
        <v>0</v>
      </c>
      <c r="AW99" s="119">
        <v>0</v>
      </c>
      <c r="AX99" s="119">
        <v>0</v>
      </c>
      <c r="AY99" s="119">
        <v>0</v>
      </c>
      <c r="AZ99" s="119">
        <v>0</v>
      </c>
      <c r="BA99" s="119">
        <v>0</v>
      </c>
      <c r="BB99" s="119">
        <v>0</v>
      </c>
      <c r="BC99" s="119">
        <v>0</v>
      </c>
      <c r="BD99" s="119">
        <v>0</v>
      </c>
      <c r="BE99" s="119">
        <v>0</v>
      </c>
      <c r="BF99" s="119">
        <v>0</v>
      </c>
      <c r="BG99" s="119">
        <v>0</v>
      </c>
      <c r="BH99" s="119">
        <v>0</v>
      </c>
      <c r="BI99" s="119">
        <v>0</v>
      </c>
      <c r="BJ99" s="119">
        <v>0</v>
      </c>
      <c r="BK99" s="119">
        <v>0</v>
      </c>
      <c r="BL99" s="119">
        <v>0</v>
      </c>
      <c r="BM99" s="119">
        <v>0</v>
      </c>
      <c r="BN99" s="119">
        <v>0</v>
      </c>
      <c r="BO99" s="119">
        <v>0</v>
      </c>
      <c r="BP99" s="119">
        <v>0</v>
      </c>
      <c r="BQ99" s="119">
        <v>0</v>
      </c>
      <c r="BR99" s="119">
        <v>0</v>
      </c>
      <c r="BS99" s="119">
        <v>0</v>
      </c>
      <c r="BT99" s="119">
        <v>0</v>
      </c>
      <c r="BU99" s="119">
        <v>0</v>
      </c>
      <c r="BV99" s="119">
        <v>0</v>
      </c>
      <c r="BW99" s="119">
        <v>0</v>
      </c>
      <c r="BX99" s="119">
        <v>0</v>
      </c>
      <c r="BY99" s="119">
        <v>0</v>
      </c>
      <c r="BZ99" s="119">
        <v>0</v>
      </c>
      <c r="CA99" s="119">
        <v>0</v>
      </c>
      <c r="CB99" s="119">
        <v>0</v>
      </c>
      <c r="CC99" s="119">
        <v>0</v>
      </c>
      <c r="CD99" s="119">
        <v>0</v>
      </c>
      <c r="CE99" s="119">
        <v>0</v>
      </c>
      <c r="CF99" s="119">
        <v>0</v>
      </c>
      <c r="CG99" s="119">
        <v>0</v>
      </c>
      <c r="CH99" s="119">
        <v>0</v>
      </c>
      <c r="CI99" s="119">
        <v>0</v>
      </c>
      <c r="CJ99" s="119">
        <v>0</v>
      </c>
      <c r="CK99" s="119">
        <v>0</v>
      </c>
      <c r="CL99" s="119">
        <v>0</v>
      </c>
      <c r="CM99" s="119">
        <v>0</v>
      </c>
      <c r="CN99" s="119">
        <v>0</v>
      </c>
      <c r="CO99" s="119">
        <v>0</v>
      </c>
      <c r="CP99" s="119">
        <v>0</v>
      </c>
      <c r="CQ99" s="119">
        <v>0</v>
      </c>
      <c r="CR99" s="119">
        <v>0</v>
      </c>
      <c r="CS99" s="119">
        <v>0</v>
      </c>
      <c r="CT99" s="119">
        <v>0</v>
      </c>
      <c r="CU99" s="119">
        <v>0</v>
      </c>
      <c r="CV99" s="119">
        <v>0</v>
      </c>
      <c r="CW99" s="119">
        <v>0</v>
      </c>
    </row>
    <row r="100" spans="1:101" x14ac:dyDescent="0.2">
      <c r="A100" s="136"/>
      <c r="B100" s="42" t="s">
        <v>157</v>
      </c>
      <c r="C100" s="129"/>
      <c r="D100" s="129"/>
      <c r="E100" s="55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7"/>
      <c r="Y100" s="157"/>
      <c r="Z100" s="157"/>
      <c r="AA100" s="157"/>
      <c r="AB100" s="157"/>
      <c r="AC100" s="157"/>
      <c r="AD100" s="157"/>
      <c r="AE100" s="157"/>
      <c r="AF100" s="157"/>
      <c r="AG100" s="157"/>
      <c r="AH100" s="157"/>
      <c r="AI100" s="157"/>
      <c r="AJ100" s="157"/>
      <c r="AK100" s="157"/>
      <c r="AL100" s="157"/>
      <c r="AM100" s="157"/>
      <c r="AN100" s="157"/>
      <c r="AO100" s="157"/>
      <c r="AP100" s="157"/>
      <c r="AQ100" s="157"/>
      <c r="AR100" s="157"/>
      <c r="AS100" s="157"/>
      <c r="AT100" s="157"/>
      <c r="AU100" s="157"/>
      <c r="AV100" s="157"/>
      <c r="AW100" s="157"/>
      <c r="AX100" s="157"/>
      <c r="AY100" s="157"/>
      <c r="AZ100" s="157"/>
      <c r="BA100" s="157"/>
      <c r="BB100" s="157"/>
      <c r="BC100" s="157"/>
      <c r="BD100" s="157"/>
      <c r="BE100" s="157"/>
      <c r="BF100" s="157"/>
      <c r="BG100" s="157"/>
      <c r="BH100" s="157"/>
      <c r="BI100" s="157"/>
      <c r="BJ100" s="157"/>
      <c r="BK100" s="157"/>
      <c r="BL100" s="157"/>
      <c r="BM100" s="157"/>
      <c r="BN100" s="157"/>
      <c r="BO100" s="157"/>
      <c r="BP100" s="157"/>
      <c r="BQ100" s="157"/>
      <c r="BR100" s="157"/>
      <c r="BS100" s="157"/>
      <c r="BT100" s="157"/>
      <c r="BU100" s="157"/>
      <c r="BV100" s="157"/>
      <c r="BW100" s="157"/>
      <c r="BX100" s="157"/>
      <c r="BY100" s="157"/>
      <c r="BZ100" s="157"/>
      <c r="CA100" s="157"/>
      <c r="CB100" s="157"/>
      <c r="CC100" s="157"/>
      <c r="CD100" s="157"/>
      <c r="CE100" s="157"/>
      <c r="CF100" s="157"/>
      <c r="CG100" s="157"/>
      <c r="CH100" s="157"/>
      <c r="CI100" s="157"/>
      <c r="CJ100" s="157"/>
      <c r="CK100" s="157"/>
      <c r="CL100" s="157"/>
      <c r="CM100" s="157"/>
      <c r="CN100" s="157"/>
      <c r="CO100" s="157"/>
      <c r="CP100" s="28"/>
      <c r="CQ100" s="28"/>
      <c r="CR100" s="28"/>
      <c r="CS100" s="28"/>
      <c r="CT100" s="28"/>
      <c r="CU100" s="28"/>
      <c r="CV100" s="28"/>
      <c r="CW100" s="28"/>
    </row>
    <row r="101" spans="1:101" x14ac:dyDescent="0.2">
      <c r="A101" s="162">
        <v>1</v>
      </c>
      <c r="B101" s="163" t="s">
        <v>202</v>
      </c>
      <c r="C101" s="129" t="s">
        <v>159</v>
      </c>
      <c r="D101" s="158" t="s">
        <v>214</v>
      </c>
      <c r="E101" s="28">
        <f>SUM(F101:CW101)</f>
        <v>150000</v>
      </c>
      <c r="F101" s="28">
        <v>0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8">
        <v>0</v>
      </c>
      <c r="N101" s="28">
        <v>0</v>
      </c>
      <c r="O101" s="28">
        <v>0</v>
      </c>
      <c r="P101" s="28">
        <v>0</v>
      </c>
      <c r="Q101" s="28">
        <v>0</v>
      </c>
      <c r="R101" s="28">
        <v>0</v>
      </c>
      <c r="S101" s="28">
        <v>0</v>
      </c>
      <c r="T101" s="28">
        <v>0</v>
      </c>
      <c r="U101" s="28">
        <v>0</v>
      </c>
      <c r="V101" s="28">
        <v>0</v>
      </c>
      <c r="W101" s="28">
        <v>0</v>
      </c>
      <c r="X101" s="28">
        <v>0</v>
      </c>
      <c r="Y101" s="28">
        <v>0</v>
      </c>
      <c r="Z101" s="28">
        <v>0</v>
      </c>
      <c r="AA101" s="28">
        <v>0</v>
      </c>
      <c r="AB101" s="28">
        <v>0</v>
      </c>
      <c r="AC101" s="28">
        <v>0</v>
      </c>
      <c r="AD101" s="28">
        <v>0</v>
      </c>
      <c r="AE101" s="28">
        <v>0</v>
      </c>
      <c r="AF101" s="28">
        <v>0</v>
      </c>
      <c r="AG101" s="28">
        <v>0</v>
      </c>
      <c r="AH101" s="28">
        <v>0</v>
      </c>
      <c r="AI101" s="28">
        <v>0</v>
      </c>
      <c r="AJ101" s="28">
        <v>0</v>
      </c>
      <c r="AK101" s="28">
        <v>0</v>
      </c>
      <c r="AL101" s="28">
        <v>0</v>
      </c>
      <c r="AM101" s="28">
        <v>0</v>
      </c>
      <c r="AN101" s="28">
        <v>0</v>
      </c>
      <c r="AO101" s="28">
        <v>0</v>
      </c>
      <c r="AP101" s="28">
        <v>0</v>
      </c>
      <c r="AQ101" s="28">
        <v>0</v>
      </c>
      <c r="AR101" s="28">
        <v>0</v>
      </c>
      <c r="AS101" s="28">
        <v>0</v>
      </c>
      <c r="AT101" s="28">
        <v>0</v>
      </c>
      <c r="AU101" s="28">
        <v>0</v>
      </c>
      <c r="AV101" s="28">
        <v>0</v>
      </c>
      <c r="AW101" s="28">
        <v>0</v>
      </c>
      <c r="AX101" s="28">
        <v>0</v>
      </c>
      <c r="AY101" s="28">
        <v>0</v>
      </c>
      <c r="AZ101" s="28">
        <v>0</v>
      </c>
      <c r="BA101" s="28">
        <v>0</v>
      </c>
      <c r="BB101" s="28">
        <v>0</v>
      </c>
      <c r="BC101" s="28">
        <v>0</v>
      </c>
      <c r="BD101" s="28">
        <v>0</v>
      </c>
      <c r="BE101" s="28">
        <v>0</v>
      </c>
      <c r="BF101" s="28">
        <v>0</v>
      </c>
      <c r="BG101" s="28">
        <v>0</v>
      </c>
      <c r="BH101" s="28">
        <v>0</v>
      </c>
      <c r="BI101" s="28">
        <v>0</v>
      </c>
      <c r="BJ101" s="28">
        <v>0</v>
      </c>
      <c r="BK101" s="28">
        <v>0</v>
      </c>
      <c r="BL101" s="28">
        <v>0</v>
      </c>
      <c r="BM101" s="28">
        <v>0</v>
      </c>
      <c r="BN101" s="28">
        <v>0</v>
      </c>
      <c r="BO101" s="28">
        <v>0</v>
      </c>
      <c r="BP101" s="28">
        <v>0</v>
      </c>
      <c r="BQ101" s="28">
        <v>0</v>
      </c>
      <c r="BR101" s="28">
        <v>0</v>
      </c>
      <c r="BS101" s="28">
        <v>0</v>
      </c>
      <c r="BT101" s="28">
        <v>0</v>
      </c>
      <c r="BU101" s="28">
        <v>0</v>
      </c>
      <c r="BV101" s="28">
        <v>0</v>
      </c>
      <c r="BW101" s="28">
        <v>0</v>
      </c>
      <c r="BX101" s="28">
        <v>0</v>
      </c>
      <c r="BY101" s="28">
        <v>0</v>
      </c>
      <c r="BZ101" s="28">
        <v>0</v>
      </c>
      <c r="CA101" s="28">
        <v>0</v>
      </c>
      <c r="CB101" s="28">
        <v>0</v>
      </c>
      <c r="CC101" s="28">
        <v>0</v>
      </c>
      <c r="CD101" s="28">
        <v>0</v>
      </c>
      <c r="CE101" s="28">
        <v>0</v>
      </c>
      <c r="CF101" s="28">
        <v>0</v>
      </c>
      <c r="CG101" s="28">
        <v>0</v>
      </c>
      <c r="CH101" s="28">
        <v>0</v>
      </c>
      <c r="CI101" s="28">
        <v>0</v>
      </c>
      <c r="CJ101" s="28">
        <v>0</v>
      </c>
      <c r="CK101" s="28">
        <v>0</v>
      </c>
      <c r="CL101" s="28">
        <v>0</v>
      </c>
      <c r="CM101" s="28">
        <v>0</v>
      </c>
      <c r="CN101" s="164">
        <v>9400</v>
      </c>
      <c r="CO101" s="165"/>
      <c r="CP101" s="164">
        <v>2400</v>
      </c>
      <c r="CQ101" s="164">
        <v>59600</v>
      </c>
      <c r="CR101" s="164">
        <v>32500</v>
      </c>
      <c r="CS101" s="164">
        <v>8600</v>
      </c>
      <c r="CT101" s="164">
        <v>13800</v>
      </c>
      <c r="CU101" s="164">
        <v>6500</v>
      </c>
      <c r="CV101" s="164">
        <v>12500</v>
      </c>
      <c r="CW101" s="164">
        <v>4700</v>
      </c>
    </row>
    <row r="102" spans="1:101" s="51" customFormat="1" x14ac:dyDescent="0.2">
      <c r="A102" s="65"/>
      <c r="B102" s="60" t="s">
        <v>203</v>
      </c>
      <c r="C102" s="61"/>
      <c r="D102" s="61"/>
      <c r="E102" s="62"/>
      <c r="F102" s="63"/>
      <c r="G102" s="62"/>
      <c r="H102" s="62"/>
      <c r="I102" s="62"/>
      <c r="J102" s="62"/>
      <c r="K102" s="62"/>
      <c r="L102" s="62"/>
      <c r="M102" s="62"/>
      <c r="N102" s="62"/>
      <c r="O102" s="62"/>
      <c r="P102" s="63"/>
      <c r="Q102" s="62"/>
      <c r="R102" s="62"/>
      <c r="S102" s="62"/>
      <c r="T102" s="62"/>
      <c r="U102" s="62"/>
      <c r="V102" s="62"/>
      <c r="W102" s="62"/>
      <c r="X102" s="62"/>
      <c r="Y102" s="62"/>
      <c r="Z102" s="63"/>
      <c r="AA102" s="62"/>
      <c r="AB102" s="61"/>
      <c r="AC102" s="62"/>
      <c r="AD102" s="62"/>
      <c r="AE102" s="62"/>
      <c r="AF102" s="62"/>
      <c r="AG102" s="62"/>
      <c r="AH102" s="62"/>
      <c r="AI102" s="63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3"/>
      <c r="AW102" s="62"/>
      <c r="AX102" s="62"/>
      <c r="AY102" s="62"/>
      <c r="AZ102" s="62"/>
      <c r="BA102" s="62"/>
      <c r="BB102" s="62"/>
      <c r="BC102" s="62"/>
      <c r="BD102" s="62"/>
      <c r="BE102" s="63"/>
      <c r="BF102" s="62"/>
      <c r="BG102" s="62"/>
      <c r="BH102" s="62"/>
      <c r="BI102" s="62"/>
      <c r="BJ102" s="62"/>
      <c r="BK102" s="62"/>
      <c r="BL102" s="62"/>
      <c r="BM102" s="62"/>
      <c r="BN102" s="62"/>
      <c r="BO102" s="63"/>
      <c r="BP102" s="62"/>
      <c r="BQ102" s="62"/>
      <c r="BR102" s="62"/>
      <c r="BS102" s="62"/>
      <c r="BT102" s="62"/>
      <c r="BU102" s="62"/>
      <c r="BV102" s="61"/>
      <c r="BW102" s="62"/>
      <c r="BX102" s="63"/>
      <c r="BY102" s="62"/>
      <c r="BZ102" s="62"/>
      <c r="CA102" s="62"/>
      <c r="CB102" s="62"/>
      <c r="CC102" s="62"/>
      <c r="CD102" s="62"/>
      <c r="CE102" s="62"/>
      <c r="CF102" s="62"/>
      <c r="CG102" s="62"/>
      <c r="CH102" s="63"/>
      <c r="CI102" s="62"/>
      <c r="CJ102" s="62"/>
      <c r="CK102" s="62"/>
      <c r="CL102" s="62"/>
      <c r="CM102" s="62"/>
      <c r="CN102" s="64"/>
      <c r="CO102" s="64"/>
      <c r="CP102" s="64"/>
      <c r="CQ102" s="64"/>
      <c r="CR102" s="64"/>
      <c r="CS102" s="64"/>
      <c r="CT102" s="64"/>
      <c r="CU102" s="64"/>
      <c r="CV102" s="64"/>
      <c r="CW102" s="64"/>
    </row>
    <row r="103" spans="1:101" x14ac:dyDescent="0.2">
      <c r="A103" s="136"/>
      <c r="B103" s="42" t="s">
        <v>161</v>
      </c>
      <c r="C103" s="129"/>
      <c r="D103" s="129"/>
      <c r="E103" s="55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  <c r="S103" s="157"/>
      <c r="T103" s="157"/>
      <c r="U103" s="157"/>
      <c r="V103" s="157"/>
      <c r="W103" s="157"/>
      <c r="X103" s="157"/>
      <c r="Y103" s="157"/>
      <c r="Z103" s="157"/>
      <c r="AA103" s="157"/>
      <c r="AB103" s="157"/>
      <c r="AC103" s="157"/>
      <c r="AD103" s="157"/>
      <c r="AE103" s="157"/>
      <c r="AF103" s="157"/>
      <c r="AG103" s="157"/>
      <c r="AH103" s="157"/>
      <c r="AI103" s="157"/>
      <c r="AJ103" s="157"/>
      <c r="AK103" s="157"/>
      <c r="AL103" s="157"/>
      <c r="AM103" s="157"/>
      <c r="AN103" s="157"/>
      <c r="AO103" s="157"/>
      <c r="AP103" s="157"/>
      <c r="AQ103" s="157"/>
      <c r="AR103" s="157"/>
      <c r="AS103" s="157"/>
      <c r="AT103" s="157"/>
      <c r="AU103" s="157"/>
      <c r="AV103" s="157"/>
      <c r="AW103" s="157"/>
      <c r="AX103" s="157"/>
      <c r="AY103" s="157"/>
      <c r="AZ103" s="157"/>
      <c r="BA103" s="157"/>
      <c r="BB103" s="157"/>
      <c r="BC103" s="157"/>
      <c r="BD103" s="157"/>
      <c r="BE103" s="157"/>
      <c r="BF103" s="157"/>
      <c r="BG103" s="157"/>
      <c r="BH103" s="157"/>
      <c r="BI103" s="157"/>
      <c r="BJ103" s="157"/>
      <c r="BK103" s="157"/>
      <c r="BL103" s="157"/>
      <c r="BM103" s="157"/>
      <c r="BN103" s="157"/>
      <c r="BO103" s="157"/>
      <c r="BP103" s="157"/>
      <c r="BQ103" s="157"/>
      <c r="BR103" s="157"/>
      <c r="BS103" s="157"/>
      <c r="BT103" s="157"/>
      <c r="BU103" s="157"/>
      <c r="BV103" s="157"/>
      <c r="BW103" s="157"/>
      <c r="BX103" s="157"/>
      <c r="BY103" s="157"/>
      <c r="BZ103" s="157"/>
      <c r="CA103" s="157"/>
      <c r="CB103" s="157"/>
      <c r="CC103" s="157"/>
      <c r="CD103" s="157"/>
      <c r="CE103" s="157"/>
      <c r="CF103" s="157"/>
      <c r="CG103" s="157"/>
      <c r="CH103" s="157"/>
      <c r="CI103" s="157"/>
      <c r="CJ103" s="157"/>
      <c r="CK103" s="157"/>
      <c r="CL103" s="157"/>
      <c r="CM103" s="157"/>
      <c r="CN103" s="157"/>
      <c r="CO103" s="157"/>
      <c r="CP103" s="28"/>
      <c r="CQ103" s="28"/>
      <c r="CR103" s="28"/>
      <c r="CS103" s="28"/>
      <c r="CT103" s="28"/>
      <c r="CU103" s="28"/>
      <c r="CV103" s="28"/>
      <c r="CW103" s="28"/>
    </row>
    <row r="104" spans="1:101" x14ac:dyDescent="0.2">
      <c r="A104" s="128">
        <v>1</v>
      </c>
      <c r="B104" s="145" t="s">
        <v>204</v>
      </c>
      <c r="C104" s="128" t="s">
        <v>163</v>
      </c>
      <c r="D104" s="128" t="s">
        <v>205</v>
      </c>
      <c r="E104" s="28">
        <f>SUM(F104:CW104)</f>
        <v>16200</v>
      </c>
      <c r="F104" s="28">
        <v>0</v>
      </c>
      <c r="G104" s="28">
        <v>0</v>
      </c>
      <c r="H104" s="28">
        <v>0</v>
      </c>
      <c r="I104" s="28">
        <v>0</v>
      </c>
      <c r="J104" s="28">
        <v>0</v>
      </c>
      <c r="K104" s="28">
        <v>0</v>
      </c>
      <c r="L104" s="28">
        <v>0</v>
      </c>
      <c r="M104" s="28">
        <v>0</v>
      </c>
      <c r="N104" s="28">
        <v>0</v>
      </c>
      <c r="O104" s="28">
        <v>0</v>
      </c>
      <c r="P104" s="28">
        <v>0</v>
      </c>
      <c r="Q104" s="28">
        <v>0</v>
      </c>
      <c r="R104" s="28">
        <v>0</v>
      </c>
      <c r="S104" s="28">
        <v>0</v>
      </c>
      <c r="T104" s="28">
        <v>0</v>
      </c>
      <c r="U104" s="28">
        <v>0</v>
      </c>
      <c r="V104" s="28">
        <v>0</v>
      </c>
      <c r="W104" s="28">
        <v>0</v>
      </c>
      <c r="X104" s="28">
        <v>0</v>
      </c>
      <c r="Y104" s="157">
        <v>16200</v>
      </c>
      <c r="Z104" s="28">
        <v>0</v>
      </c>
      <c r="AA104" s="28">
        <v>0</v>
      </c>
      <c r="AB104" s="28">
        <v>0</v>
      </c>
      <c r="AC104" s="28">
        <v>0</v>
      </c>
      <c r="AD104" s="28">
        <v>0</v>
      </c>
      <c r="AE104" s="28">
        <v>0</v>
      </c>
      <c r="AF104" s="28">
        <v>0</v>
      </c>
      <c r="AG104" s="28">
        <v>0</v>
      </c>
      <c r="AH104" s="28">
        <v>0</v>
      </c>
      <c r="AI104" s="28">
        <v>0</v>
      </c>
      <c r="AJ104" s="28">
        <v>0</v>
      </c>
      <c r="AK104" s="28">
        <v>0</v>
      </c>
      <c r="AL104" s="28">
        <v>0</v>
      </c>
      <c r="AM104" s="28">
        <v>0</v>
      </c>
      <c r="AN104" s="28">
        <v>0</v>
      </c>
      <c r="AO104" s="28">
        <v>0</v>
      </c>
      <c r="AP104" s="28">
        <v>0</v>
      </c>
      <c r="AQ104" s="28">
        <v>0</v>
      </c>
      <c r="AR104" s="28">
        <v>0</v>
      </c>
      <c r="AS104" s="28">
        <v>0</v>
      </c>
      <c r="AT104" s="28">
        <v>0</v>
      </c>
      <c r="AU104" s="28">
        <v>0</v>
      </c>
      <c r="AV104" s="28">
        <v>0</v>
      </c>
      <c r="AW104" s="28">
        <v>0</v>
      </c>
      <c r="AX104" s="28">
        <v>0</v>
      </c>
      <c r="AY104" s="28">
        <v>0</v>
      </c>
      <c r="AZ104" s="28">
        <v>0</v>
      </c>
      <c r="BA104" s="28">
        <v>0</v>
      </c>
      <c r="BB104" s="28">
        <v>0</v>
      </c>
      <c r="BC104" s="28">
        <v>0</v>
      </c>
      <c r="BD104" s="28">
        <v>0</v>
      </c>
      <c r="BE104" s="28">
        <v>0</v>
      </c>
      <c r="BF104" s="28">
        <v>0</v>
      </c>
      <c r="BG104" s="28">
        <v>0</v>
      </c>
      <c r="BH104" s="28">
        <v>0</v>
      </c>
      <c r="BI104" s="28">
        <v>0</v>
      </c>
      <c r="BJ104" s="28">
        <v>0</v>
      </c>
      <c r="BK104" s="28">
        <v>0</v>
      </c>
      <c r="BL104" s="28">
        <v>0</v>
      </c>
      <c r="BM104" s="28">
        <v>0</v>
      </c>
      <c r="BN104" s="28">
        <v>0</v>
      </c>
      <c r="BO104" s="28">
        <v>0</v>
      </c>
      <c r="BP104" s="28">
        <v>0</v>
      </c>
      <c r="BQ104" s="28">
        <v>0</v>
      </c>
      <c r="BR104" s="28">
        <v>0</v>
      </c>
      <c r="BS104" s="28">
        <v>0</v>
      </c>
      <c r="BT104" s="28">
        <v>0</v>
      </c>
      <c r="BU104" s="28">
        <v>0</v>
      </c>
      <c r="BV104" s="28">
        <v>0</v>
      </c>
      <c r="BW104" s="28">
        <v>0</v>
      </c>
      <c r="BX104" s="28">
        <v>0</v>
      </c>
      <c r="BY104" s="28">
        <v>0</v>
      </c>
      <c r="BZ104" s="28">
        <v>0</v>
      </c>
      <c r="CA104" s="28">
        <v>0</v>
      </c>
      <c r="CB104" s="28">
        <v>0</v>
      </c>
      <c r="CC104" s="28">
        <v>0</v>
      </c>
      <c r="CD104" s="28">
        <v>0</v>
      </c>
      <c r="CE104" s="28">
        <v>0</v>
      </c>
      <c r="CF104" s="28">
        <v>0</v>
      </c>
      <c r="CG104" s="28">
        <v>0</v>
      </c>
      <c r="CH104" s="28">
        <v>0</v>
      </c>
      <c r="CI104" s="28">
        <v>0</v>
      </c>
      <c r="CJ104" s="28">
        <v>0</v>
      </c>
      <c r="CK104" s="28">
        <v>0</v>
      </c>
      <c r="CL104" s="28">
        <v>0</v>
      </c>
      <c r="CM104" s="28">
        <v>0</v>
      </c>
      <c r="CN104" s="28">
        <v>0</v>
      </c>
      <c r="CO104" s="28">
        <v>0</v>
      </c>
      <c r="CP104" s="28">
        <v>0</v>
      </c>
      <c r="CQ104" s="28">
        <v>0</v>
      </c>
      <c r="CR104" s="28">
        <v>0</v>
      </c>
      <c r="CS104" s="28">
        <v>0</v>
      </c>
      <c r="CT104" s="28">
        <v>0</v>
      </c>
      <c r="CU104" s="28">
        <v>0</v>
      </c>
      <c r="CV104" s="28">
        <v>0</v>
      </c>
      <c r="CW104" s="28">
        <v>0</v>
      </c>
    </row>
    <row r="105" spans="1:101" s="92" customFormat="1" ht="67.5" x14ac:dyDescent="0.2">
      <c r="A105" s="141">
        <v>2</v>
      </c>
      <c r="B105" s="139" t="s">
        <v>206</v>
      </c>
      <c r="C105" s="140" t="s">
        <v>163</v>
      </c>
      <c r="D105" s="140" t="s">
        <v>207</v>
      </c>
      <c r="E105" s="119">
        <f>SUM(F105:CW105)</f>
        <v>24300</v>
      </c>
      <c r="F105" s="119">
        <v>0</v>
      </c>
      <c r="G105" s="119">
        <v>0</v>
      </c>
      <c r="H105" s="119">
        <v>0</v>
      </c>
      <c r="I105" s="119">
        <v>0</v>
      </c>
      <c r="J105" s="119">
        <v>0</v>
      </c>
      <c r="K105" s="119">
        <v>0</v>
      </c>
      <c r="L105" s="119">
        <v>0</v>
      </c>
      <c r="M105" s="119">
        <v>0</v>
      </c>
      <c r="N105" s="119">
        <v>0</v>
      </c>
      <c r="O105" s="119">
        <v>0</v>
      </c>
      <c r="P105" s="119">
        <v>0</v>
      </c>
      <c r="Q105" s="119">
        <v>0</v>
      </c>
      <c r="R105" s="119">
        <v>0</v>
      </c>
      <c r="S105" s="119">
        <v>0</v>
      </c>
      <c r="T105" s="119">
        <v>0</v>
      </c>
      <c r="U105" s="119">
        <v>0</v>
      </c>
      <c r="V105" s="119">
        <v>0</v>
      </c>
      <c r="W105" s="119">
        <v>0</v>
      </c>
      <c r="X105" s="119">
        <v>0</v>
      </c>
      <c r="Y105" s="166">
        <v>24300</v>
      </c>
      <c r="Z105" s="119">
        <v>0</v>
      </c>
      <c r="AA105" s="119">
        <v>0</v>
      </c>
      <c r="AB105" s="119">
        <v>0</v>
      </c>
      <c r="AC105" s="119">
        <v>0</v>
      </c>
      <c r="AD105" s="119">
        <v>0</v>
      </c>
      <c r="AE105" s="119">
        <v>0</v>
      </c>
      <c r="AF105" s="119">
        <v>0</v>
      </c>
      <c r="AG105" s="119">
        <v>0</v>
      </c>
      <c r="AH105" s="119">
        <v>0</v>
      </c>
      <c r="AI105" s="119">
        <v>0</v>
      </c>
      <c r="AJ105" s="119">
        <v>0</v>
      </c>
      <c r="AK105" s="119">
        <v>0</v>
      </c>
      <c r="AL105" s="119">
        <v>0</v>
      </c>
      <c r="AM105" s="119">
        <v>0</v>
      </c>
      <c r="AN105" s="119">
        <v>0</v>
      </c>
      <c r="AO105" s="119">
        <v>0</v>
      </c>
      <c r="AP105" s="119">
        <v>0</v>
      </c>
      <c r="AQ105" s="119">
        <v>0</v>
      </c>
      <c r="AR105" s="119">
        <v>0</v>
      </c>
      <c r="AS105" s="119">
        <v>0</v>
      </c>
      <c r="AT105" s="119">
        <v>0</v>
      </c>
      <c r="AU105" s="119">
        <v>0</v>
      </c>
      <c r="AV105" s="119">
        <v>0</v>
      </c>
      <c r="AW105" s="119">
        <v>0</v>
      </c>
      <c r="AX105" s="119">
        <v>0</v>
      </c>
      <c r="AY105" s="119">
        <v>0</v>
      </c>
      <c r="AZ105" s="119">
        <v>0</v>
      </c>
      <c r="BA105" s="119">
        <v>0</v>
      </c>
      <c r="BB105" s="119">
        <v>0</v>
      </c>
      <c r="BC105" s="119">
        <v>0</v>
      </c>
      <c r="BD105" s="119">
        <v>0</v>
      </c>
      <c r="BE105" s="119">
        <v>0</v>
      </c>
      <c r="BF105" s="119">
        <v>0</v>
      </c>
      <c r="BG105" s="119">
        <v>0</v>
      </c>
      <c r="BH105" s="119">
        <v>0</v>
      </c>
      <c r="BI105" s="119">
        <v>0</v>
      </c>
      <c r="BJ105" s="119">
        <v>0</v>
      </c>
      <c r="BK105" s="119">
        <v>0</v>
      </c>
      <c r="BL105" s="119">
        <v>0</v>
      </c>
      <c r="BM105" s="119">
        <v>0</v>
      </c>
      <c r="BN105" s="119">
        <v>0</v>
      </c>
      <c r="BO105" s="119">
        <v>0</v>
      </c>
      <c r="BP105" s="119">
        <v>0</v>
      </c>
      <c r="BQ105" s="119">
        <v>0</v>
      </c>
      <c r="BR105" s="119">
        <v>0</v>
      </c>
      <c r="BS105" s="119">
        <v>0</v>
      </c>
      <c r="BT105" s="119">
        <v>0</v>
      </c>
      <c r="BU105" s="119">
        <v>0</v>
      </c>
      <c r="BV105" s="119">
        <v>0</v>
      </c>
      <c r="BW105" s="119">
        <v>0</v>
      </c>
      <c r="BX105" s="119">
        <v>0</v>
      </c>
      <c r="BY105" s="119">
        <v>0</v>
      </c>
      <c r="BZ105" s="119">
        <v>0</v>
      </c>
      <c r="CA105" s="119">
        <v>0</v>
      </c>
      <c r="CB105" s="119">
        <v>0</v>
      </c>
      <c r="CC105" s="119">
        <v>0</v>
      </c>
      <c r="CD105" s="119">
        <v>0</v>
      </c>
      <c r="CE105" s="119">
        <v>0</v>
      </c>
      <c r="CF105" s="119">
        <v>0</v>
      </c>
      <c r="CG105" s="119">
        <v>0</v>
      </c>
      <c r="CH105" s="119">
        <v>0</v>
      </c>
      <c r="CI105" s="119">
        <v>0</v>
      </c>
      <c r="CJ105" s="119">
        <v>0</v>
      </c>
      <c r="CK105" s="119">
        <v>0</v>
      </c>
      <c r="CL105" s="119">
        <v>0</v>
      </c>
      <c r="CM105" s="119">
        <v>0</v>
      </c>
      <c r="CN105" s="119">
        <v>0</v>
      </c>
      <c r="CO105" s="119">
        <v>0</v>
      </c>
      <c r="CP105" s="119">
        <v>0</v>
      </c>
      <c r="CQ105" s="119">
        <v>0</v>
      </c>
      <c r="CR105" s="119">
        <v>0</v>
      </c>
      <c r="CS105" s="119">
        <v>0</v>
      </c>
      <c r="CT105" s="119">
        <v>0</v>
      </c>
      <c r="CU105" s="119">
        <v>0</v>
      </c>
      <c r="CV105" s="119">
        <v>0</v>
      </c>
      <c r="CW105" s="119">
        <v>0</v>
      </c>
    </row>
    <row r="106" spans="1:101" x14ac:dyDescent="0.2">
      <c r="A106" s="136"/>
      <c r="B106" s="42" t="s">
        <v>157</v>
      </c>
      <c r="C106" s="129"/>
      <c r="D106" s="167"/>
      <c r="E106" s="55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  <c r="S106" s="157"/>
      <c r="T106" s="157"/>
      <c r="U106" s="157"/>
      <c r="V106" s="157"/>
      <c r="W106" s="157"/>
      <c r="X106" s="157"/>
      <c r="Y106" s="157"/>
      <c r="Z106" s="157"/>
      <c r="AA106" s="157"/>
      <c r="AB106" s="157"/>
      <c r="AC106" s="157"/>
      <c r="AD106" s="157"/>
      <c r="AE106" s="157"/>
      <c r="AF106" s="157"/>
      <c r="AG106" s="157"/>
      <c r="AH106" s="157"/>
      <c r="AI106" s="157"/>
      <c r="AJ106" s="157"/>
      <c r="AK106" s="157"/>
      <c r="AL106" s="157"/>
      <c r="AM106" s="157"/>
      <c r="AN106" s="157"/>
      <c r="AO106" s="157"/>
      <c r="AP106" s="157"/>
      <c r="AQ106" s="157"/>
      <c r="AR106" s="157"/>
      <c r="AS106" s="157"/>
      <c r="AT106" s="157"/>
      <c r="AU106" s="157"/>
      <c r="AV106" s="157"/>
      <c r="AW106" s="157"/>
      <c r="AX106" s="157"/>
      <c r="AY106" s="157"/>
      <c r="AZ106" s="157"/>
      <c r="BA106" s="157"/>
      <c r="BB106" s="157"/>
      <c r="BC106" s="157"/>
      <c r="BD106" s="157"/>
      <c r="BE106" s="157"/>
      <c r="BF106" s="157"/>
      <c r="BG106" s="157"/>
      <c r="BH106" s="157"/>
      <c r="BI106" s="157"/>
      <c r="BJ106" s="157"/>
      <c r="BK106" s="157"/>
      <c r="BL106" s="157"/>
      <c r="BM106" s="157"/>
      <c r="BN106" s="157"/>
      <c r="BO106" s="157"/>
      <c r="BP106" s="157"/>
      <c r="BQ106" s="157"/>
      <c r="BR106" s="157"/>
      <c r="BS106" s="157"/>
      <c r="BT106" s="157"/>
      <c r="BU106" s="157"/>
      <c r="BV106" s="157"/>
      <c r="BW106" s="157"/>
      <c r="BX106" s="157"/>
      <c r="BY106" s="157"/>
      <c r="BZ106" s="157"/>
      <c r="CA106" s="157"/>
      <c r="CB106" s="157"/>
      <c r="CC106" s="157"/>
      <c r="CD106" s="157"/>
      <c r="CE106" s="157"/>
      <c r="CF106" s="157"/>
      <c r="CG106" s="157"/>
      <c r="CH106" s="157"/>
      <c r="CI106" s="157"/>
      <c r="CJ106" s="157"/>
      <c r="CK106" s="157"/>
      <c r="CL106" s="157"/>
      <c r="CM106" s="157"/>
      <c r="CN106" s="157"/>
      <c r="CO106" s="28"/>
      <c r="CP106" s="28"/>
      <c r="CQ106" s="28"/>
      <c r="CR106" s="28"/>
      <c r="CS106" s="28"/>
      <c r="CT106" s="28"/>
      <c r="CU106" s="28"/>
      <c r="CV106" s="28"/>
      <c r="CW106" s="28"/>
    </row>
    <row r="107" spans="1:101" x14ac:dyDescent="0.2">
      <c r="A107" s="152">
        <v>1</v>
      </c>
      <c r="B107" s="168" t="s">
        <v>202</v>
      </c>
      <c r="C107" s="154" t="s">
        <v>159</v>
      </c>
      <c r="D107" s="159" t="s">
        <v>215</v>
      </c>
      <c r="E107" s="127">
        <f t="shared" ref="E107:E112" si="18">SUM(F107:CW107)</f>
        <v>120000</v>
      </c>
      <c r="F107" s="127">
        <v>0</v>
      </c>
      <c r="G107" s="127">
        <v>0</v>
      </c>
      <c r="H107" s="127">
        <v>0</v>
      </c>
      <c r="I107" s="127">
        <v>0</v>
      </c>
      <c r="J107" s="127">
        <v>0</v>
      </c>
      <c r="K107" s="127">
        <v>0</v>
      </c>
      <c r="L107" s="127">
        <v>0</v>
      </c>
      <c r="M107" s="127">
        <v>0</v>
      </c>
      <c r="N107" s="127">
        <v>0</v>
      </c>
      <c r="O107" s="127">
        <v>0</v>
      </c>
      <c r="P107" s="127">
        <v>0</v>
      </c>
      <c r="Q107" s="127">
        <v>0</v>
      </c>
      <c r="R107" s="127">
        <v>0</v>
      </c>
      <c r="S107" s="127">
        <v>0</v>
      </c>
      <c r="T107" s="127">
        <v>0</v>
      </c>
      <c r="U107" s="127">
        <v>0</v>
      </c>
      <c r="V107" s="127">
        <v>0</v>
      </c>
      <c r="W107" s="127">
        <v>0</v>
      </c>
      <c r="X107" s="127">
        <v>0</v>
      </c>
      <c r="Y107" s="127">
        <v>0</v>
      </c>
      <c r="Z107" s="127">
        <v>0</v>
      </c>
      <c r="AA107" s="127">
        <v>0</v>
      </c>
      <c r="AB107" s="127">
        <v>0</v>
      </c>
      <c r="AC107" s="127">
        <v>0</v>
      </c>
      <c r="AD107" s="127">
        <v>0</v>
      </c>
      <c r="AE107" s="127">
        <v>0</v>
      </c>
      <c r="AF107" s="127">
        <v>0</v>
      </c>
      <c r="AG107" s="127">
        <v>0</v>
      </c>
      <c r="AH107" s="127">
        <v>0</v>
      </c>
      <c r="AI107" s="127">
        <v>0</v>
      </c>
      <c r="AJ107" s="127">
        <v>0</v>
      </c>
      <c r="AK107" s="127">
        <v>0</v>
      </c>
      <c r="AL107" s="127">
        <v>0</v>
      </c>
      <c r="AM107" s="127">
        <v>0</v>
      </c>
      <c r="AN107" s="127">
        <v>0</v>
      </c>
      <c r="AO107" s="127">
        <v>0</v>
      </c>
      <c r="AP107" s="127">
        <v>0</v>
      </c>
      <c r="AQ107" s="127">
        <v>0</v>
      </c>
      <c r="AR107" s="127">
        <v>0</v>
      </c>
      <c r="AS107" s="127">
        <v>0</v>
      </c>
      <c r="AT107" s="127">
        <v>0</v>
      </c>
      <c r="AU107" s="127">
        <v>0</v>
      </c>
      <c r="AV107" s="127">
        <v>0</v>
      </c>
      <c r="AW107" s="127">
        <v>0</v>
      </c>
      <c r="AX107" s="127">
        <v>0</v>
      </c>
      <c r="AY107" s="127">
        <v>0</v>
      </c>
      <c r="AZ107" s="127">
        <v>0</v>
      </c>
      <c r="BA107" s="127">
        <v>0</v>
      </c>
      <c r="BB107" s="127">
        <v>0</v>
      </c>
      <c r="BC107" s="127">
        <v>0</v>
      </c>
      <c r="BD107" s="127">
        <v>0</v>
      </c>
      <c r="BE107" s="127">
        <v>0</v>
      </c>
      <c r="BF107" s="127">
        <v>0</v>
      </c>
      <c r="BG107" s="127">
        <v>0</v>
      </c>
      <c r="BH107" s="127">
        <v>0</v>
      </c>
      <c r="BI107" s="127">
        <v>0</v>
      </c>
      <c r="BJ107" s="127">
        <v>0</v>
      </c>
      <c r="BK107" s="127">
        <v>0</v>
      </c>
      <c r="BL107" s="127">
        <v>0</v>
      </c>
      <c r="BM107" s="127">
        <v>0</v>
      </c>
      <c r="BN107" s="127">
        <v>0</v>
      </c>
      <c r="BO107" s="127">
        <v>0</v>
      </c>
      <c r="BP107" s="127">
        <v>0</v>
      </c>
      <c r="BQ107" s="127">
        <v>0</v>
      </c>
      <c r="BR107" s="127">
        <v>0</v>
      </c>
      <c r="BS107" s="127">
        <v>0</v>
      </c>
      <c r="BT107" s="127">
        <v>0</v>
      </c>
      <c r="BU107" s="127">
        <v>0</v>
      </c>
      <c r="BV107" s="127">
        <v>0</v>
      </c>
      <c r="BW107" s="127">
        <v>0</v>
      </c>
      <c r="BX107" s="127">
        <v>0</v>
      </c>
      <c r="BY107" s="127">
        <v>0</v>
      </c>
      <c r="BZ107" s="127">
        <v>0</v>
      </c>
      <c r="CA107" s="127">
        <v>0</v>
      </c>
      <c r="CB107" s="127">
        <v>0</v>
      </c>
      <c r="CC107" s="127">
        <v>0</v>
      </c>
      <c r="CD107" s="127">
        <v>0</v>
      </c>
      <c r="CE107" s="127">
        <v>0</v>
      </c>
      <c r="CF107" s="127">
        <v>0</v>
      </c>
      <c r="CG107" s="127">
        <v>0</v>
      </c>
      <c r="CH107" s="127">
        <v>0</v>
      </c>
      <c r="CI107" s="127">
        <v>0</v>
      </c>
      <c r="CJ107" s="127">
        <v>0</v>
      </c>
      <c r="CK107" s="127">
        <v>0</v>
      </c>
      <c r="CL107" s="127">
        <v>0</v>
      </c>
      <c r="CM107" s="127">
        <v>0</v>
      </c>
      <c r="CN107" s="127">
        <v>0</v>
      </c>
      <c r="CO107" s="127">
        <v>0</v>
      </c>
      <c r="CP107" s="127">
        <v>120000</v>
      </c>
      <c r="CQ107" s="127">
        <v>0</v>
      </c>
      <c r="CR107" s="127">
        <v>0</v>
      </c>
      <c r="CS107" s="127">
        <v>0</v>
      </c>
      <c r="CT107" s="127">
        <v>0</v>
      </c>
      <c r="CU107" s="127">
        <v>0</v>
      </c>
      <c r="CV107" s="127">
        <v>0</v>
      </c>
      <c r="CW107" s="127">
        <v>0</v>
      </c>
    </row>
    <row r="108" spans="1:101" x14ac:dyDescent="0.2">
      <c r="A108" s="31" t="s">
        <v>217</v>
      </c>
      <c r="B108" s="107" t="s">
        <v>285</v>
      </c>
      <c r="C108" s="94"/>
      <c r="D108" s="94"/>
      <c r="E108" s="107">
        <f t="shared" si="18"/>
        <v>628700</v>
      </c>
      <c r="F108" s="107">
        <f>SUM(F60+F61+F62+F63+F64+F76+F78+F80+F82+F84+F86+F88+F90+F92+F94+F96+F98+F104)</f>
        <v>0</v>
      </c>
      <c r="G108" s="107">
        <f t="shared" ref="G108:BR108" si="19">SUM(G60+G61+G62+G63+G64+G76+G78+G80+G82+G84+G86+G88+G90+G92+G94+G96+G98+G104)</f>
        <v>2000</v>
      </c>
      <c r="H108" s="107">
        <f t="shared" si="19"/>
        <v>2900</v>
      </c>
      <c r="I108" s="107">
        <f t="shared" si="19"/>
        <v>2000</v>
      </c>
      <c r="J108" s="107">
        <f t="shared" si="19"/>
        <v>2000</v>
      </c>
      <c r="K108" s="107">
        <f t="shared" si="19"/>
        <v>2000</v>
      </c>
      <c r="L108" s="107">
        <f t="shared" si="19"/>
        <v>500</v>
      </c>
      <c r="M108" s="107">
        <f t="shared" si="19"/>
        <v>0</v>
      </c>
      <c r="N108" s="107">
        <f t="shared" si="19"/>
        <v>2000</v>
      </c>
      <c r="O108" s="107">
        <f t="shared" si="19"/>
        <v>2500</v>
      </c>
      <c r="P108" s="107">
        <f t="shared" si="19"/>
        <v>0</v>
      </c>
      <c r="Q108" s="107">
        <f t="shared" si="19"/>
        <v>2300</v>
      </c>
      <c r="R108" s="107">
        <f t="shared" si="19"/>
        <v>2000</v>
      </c>
      <c r="S108" s="107">
        <f t="shared" si="19"/>
        <v>2000</v>
      </c>
      <c r="T108" s="107">
        <f t="shared" si="19"/>
        <v>2000</v>
      </c>
      <c r="U108" s="107">
        <f t="shared" si="19"/>
        <v>2000</v>
      </c>
      <c r="V108" s="107">
        <f t="shared" si="19"/>
        <v>2500</v>
      </c>
      <c r="W108" s="107">
        <f t="shared" si="19"/>
        <v>2000</v>
      </c>
      <c r="X108" s="107">
        <f t="shared" si="19"/>
        <v>2000</v>
      </c>
      <c r="Y108" s="107">
        <f t="shared" si="19"/>
        <v>30400</v>
      </c>
      <c r="Z108" s="107">
        <f t="shared" si="19"/>
        <v>0</v>
      </c>
      <c r="AA108" s="107">
        <f t="shared" si="19"/>
        <v>21800</v>
      </c>
      <c r="AB108" s="107">
        <f t="shared" si="19"/>
        <v>5700</v>
      </c>
      <c r="AC108" s="107">
        <f t="shared" si="19"/>
        <v>4800</v>
      </c>
      <c r="AD108" s="107">
        <f t="shared" si="19"/>
        <v>21100</v>
      </c>
      <c r="AE108" s="107">
        <f t="shared" si="19"/>
        <v>1600</v>
      </c>
      <c r="AF108" s="107">
        <f t="shared" si="19"/>
        <v>500</v>
      </c>
      <c r="AG108" s="107">
        <f t="shared" si="19"/>
        <v>1400</v>
      </c>
      <c r="AH108" s="107">
        <f t="shared" si="19"/>
        <v>21300</v>
      </c>
      <c r="AI108" s="107">
        <f t="shared" si="19"/>
        <v>0</v>
      </c>
      <c r="AJ108" s="107">
        <f t="shared" si="19"/>
        <v>2600</v>
      </c>
      <c r="AK108" s="107">
        <f t="shared" si="19"/>
        <v>1900</v>
      </c>
      <c r="AL108" s="107">
        <f t="shared" si="19"/>
        <v>1900</v>
      </c>
      <c r="AM108" s="107">
        <f t="shared" si="19"/>
        <v>700</v>
      </c>
      <c r="AN108" s="107">
        <f t="shared" si="19"/>
        <v>11400</v>
      </c>
      <c r="AO108" s="107">
        <f t="shared" si="19"/>
        <v>11600</v>
      </c>
      <c r="AP108" s="107">
        <f t="shared" si="19"/>
        <v>700</v>
      </c>
      <c r="AQ108" s="107">
        <f t="shared" si="19"/>
        <v>2500</v>
      </c>
      <c r="AR108" s="107">
        <f t="shared" si="19"/>
        <v>11400</v>
      </c>
      <c r="AS108" s="107">
        <f t="shared" si="19"/>
        <v>900</v>
      </c>
      <c r="AT108" s="107">
        <f t="shared" si="19"/>
        <v>11600</v>
      </c>
      <c r="AU108" s="107">
        <f t="shared" si="19"/>
        <v>4300</v>
      </c>
      <c r="AV108" s="107">
        <f t="shared" si="19"/>
        <v>0</v>
      </c>
      <c r="AW108" s="107">
        <f t="shared" si="19"/>
        <v>13800</v>
      </c>
      <c r="AX108" s="107">
        <f t="shared" si="19"/>
        <v>500</v>
      </c>
      <c r="AY108" s="107">
        <f t="shared" si="19"/>
        <v>11400</v>
      </c>
      <c r="AZ108" s="107">
        <f t="shared" si="19"/>
        <v>11400</v>
      </c>
      <c r="BA108" s="107">
        <f t="shared" si="19"/>
        <v>11800</v>
      </c>
      <c r="BB108" s="107">
        <f t="shared" si="19"/>
        <v>19900</v>
      </c>
      <c r="BC108" s="107">
        <f t="shared" si="19"/>
        <v>13800</v>
      </c>
      <c r="BD108" s="107">
        <f t="shared" si="19"/>
        <v>11400</v>
      </c>
      <c r="BE108" s="107">
        <f t="shared" si="19"/>
        <v>0</v>
      </c>
      <c r="BF108" s="107">
        <f t="shared" si="19"/>
        <v>11600</v>
      </c>
      <c r="BG108" s="107">
        <f t="shared" si="19"/>
        <v>900</v>
      </c>
      <c r="BH108" s="107">
        <f t="shared" si="19"/>
        <v>13800</v>
      </c>
      <c r="BI108" s="107">
        <f t="shared" si="19"/>
        <v>2000</v>
      </c>
      <c r="BJ108" s="107">
        <f t="shared" si="19"/>
        <v>11600</v>
      </c>
      <c r="BK108" s="107">
        <f t="shared" si="19"/>
        <v>20200</v>
      </c>
      <c r="BL108" s="107">
        <f t="shared" si="19"/>
        <v>20800</v>
      </c>
      <c r="BM108" s="107">
        <f t="shared" si="19"/>
        <v>11100</v>
      </c>
      <c r="BN108" s="107">
        <f t="shared" si="19"/>
        <v>11100</v>
      </c>
      <c r="BO108" s="107">
        <f t="shared" si="19"/>
        <v>0</v>
      </c>
      <c r="BP108" s="107">
        <f t="shared" si="19"/>
        <v>14200</v>
      </c>
      <c r="BQ108" s="107">
        <f t="shared" si="19"/>
        <v>11100</v>
      </c>
      <c r="BR108" s="107">
        <f t="shared" si="19"/>
        <v>900</v>
      </c>
      <c r="BS108" s="107">
        <f t="shared" ref="BS108:CW108" si="20">SUM(BS60+BS61+BS62+BS63+BS64+BS76+BS78+BS80+BS82+BS84+BS86+BS88+BS90+BS92+BS94+BS96+BS98+BS104)</f>
        <v>19900</v>
      </c>
      <c r="BT108" s="107">
        <f t="shared" si="20"/>
        <v>19900</v>
      </c>
      <c r="BU108" s="107">
        <f t="shared" si="20"/>
        <v>2000</v>
      </c>
      <c r="BV108" s="107">
        <f t="shared" si="20"/>
        <v>2000</v>
      </c>
      <c r="BW108" s="107">
        <f t="shared" si="20"/>
        <v>19900</v>
      </c>
      <c r="BX108" s="107">
        <f t="shared" si="20"/>
        <v>0</v>
      </c>
      <c r="BY108" s="107">
        <f t="shared" si="20"/>
        <v>11100</v>
      </c>
      <c r="BZ108" s="107">
        <f t="shared" si="20"/>
        <v>2000</v>
      </c>
      <c r="CA108" s="107">
        <f t="shared" si="20"/>
        <v>1900</v>
      </c>
      <c r="CB108" s="107">
        <f t="shared" si="20"/>
        <v>2000</v>
      </c>
      <c r="CC108" s="107">
        <f t="shared" si="20"/>
        <v>2000</v>
      </c>
      <c r="CD108" s="107">
        <f t="shared" si="20"/>
        <v>2500</v>
      </c>
      <c r="CE108" s="107">
        <f t="shared" si="20"/>
        <v>14200</v>
      </c>
      <c r="CF108" s="107">
        <f t="shared" si="20"/>
        <v>14000</v>
      </c>
      <c r="CG108" s="107">
        <f t="shared" si="20"/>
        <v>11600</v>
      </c>
      <c r="CH108" s="107">
        <f t="shared" si="20"/>
        <v>0</v>
      </c>
      <c r="CI108" s="107">
        <f t="shared" si="20"/>
        <v>20400</v>
      </c>
      <c r="CJ108" s="107">
        <f t="shared" si="20"/>
        <v>20200</v>
      </c>
      <c r="CK108" s="107">
        <f t="shared" si="20"/>
        <v>13600</v>
      </c>
      <c r="CL108" s="107">
        <f t="shared" si="20"/>
        <v>11800</v>
      </c>
      <c r="CM108" s="107">
        <f t="shared" si="20"/>
        <v>11600</v>
      </c>
      <c r="CN108" s="107">
        <f t="shared" si="20"/>
        <v>0</v>
      </c>
      <c r="CO108" s="107">
        <f t="shared" si="20"/>
        <v>0</v>
      </c>
      <c r="CP108" s="107">
        <f t="shared" si="20"/>
        <v>0</v>
      </c>
      <c r="CQ108" s="107">
        <f t="shared" si="20"/>
        <v>0</v>
      </c>
      <c r="CR108" s="107">
        <f t="shared" si="20"/>
        <v>0</v>
      </c>
      <c r="CS108" s="107">
        <f t="shared" si="20"/>
        <v>0</v>
      </c>
      <c r="CT108" s="107">
        <f t="shared" si="20"/>
        <v>0</v>
      </c>
      <c r="CU108" s="107">
        <f t="shared" si="20"/>
        <v>0</v>
      </c>
      <c r="CV108" s="107">
        <f t="shared" si="20"/>
        <v>0</v>
      </c>
      <c r="CW108" s="107">
        <f t="shared" si="20"/>
        <v>0</v>
      </c>
    </row>
    <row r="109" spans="1:101" s="67" customFormat="1" x14ac:dyDescent="0.2">
      <c r="A109" s="66"/>
      <c r="B109" s="106" t="s">
        <v>286</v>
      </c>
      <c r="C109" s="169"/>
      <c r="D109" s="169"/>
      <c r="E109" s="106">
        <f t="shared" si="18"/>
        <v>768700</v>
      </c>
      <c r="F109" s="106">
        <f t="shared" ref="F109:AK109" si="21">SUM(F57+F58+F59+F77+F79+F81+F83+F85+F87+F89+F91+F93+F95+F97+F99+F105)</f>
        <v>12400</v>
      </c>
      <c r="G109" s="106">
        <f t="shared" si="21"/>
        <v>0</v>
      </c>
      <c r="H109" s="106">
        <f t="shared" si="21"/>
        <v>1400</v>
      </c>
      <c r="I109" s="106">
        <f t="shared" si="21"/>
        <v>0</v>
      </c>
      <c r="J109" s="106">
        <f t="shared" si="21"/>
        <v>0</v>
      </c>
      <c r="K109" s="106">
        <f t="shared" si="21"/>
        <v>0</v>
      </c>
      <c r="L109" s="106">
        <f t="shared" si="21"/>
        <v>31700</v>
      </c>
      <c r="M109" s="106">
        <f t="shared" si="21"/>
        <v>31000</v>
      </c>
      <c r="N109" s="106">
        <f t="shared" si="21"/>
        <v>0</v>
      </c>
      <c r="O109" s="106">
        <f t="shared" si="21"/>
        <v>700</v>
      </c>
      <c r="P109" s="106">
        <f t="shared" si="21"/>
        <v>11800</v>
      </c>
      <c r="Q109" s="106">
        <f t="shared" si="21"/>
        <v>300</v>
      </c>
      <c r="R109" s="106">
        <f t="shared" si="21"/>
        <v>0</v>
      </c>
      <c r="S109" s="106">
        <f t="shared" si="21"/>
        <v>0</v>
      </c>
      <c r="T109" s="106">
        <f t="shared" si="21"/>
        <v>0</v>
      </c>
      <c r="U109" s="106">
        <f t="shared" si="21"/>
        <v>0</v>
      </c>
      <c r="V109" s="106">
        <f t="shared" si="21"/>
        <v>700</v>
      </c>
      <c r="W109" s="106">
        <f t="shared" si="21"/>
        <v>0</v>
      </c>
      <c r="X109" s="106">
        <f t="shared" si="21"/>
        <v>0</v>
      </c>
      <c r="Y109" s="106">
        <f t="shared" si="21"/>
        <v>25300</v>
      </c>
      <c r="Z109" s="106">
        <f t="shared" si="21"/>
        <v>12400</v>
      </c>
      <c r="AA109" s="106">
        <f t="shared" si="21"/>
        <v>2800</v>
      </c>
      <c r="AB109" s="106">
        <f t="shared" si="21"/>
        <v>39600</v>
      </c>
      <c r="AC109" s="106">
        <f t="shared" si="21"/>
        <v>38200</v>
      </c>
      <c r="AD109" s="106">
        <f t="shared" si="21"/>
        <v>1800</v>
      </c>
      <c r="AE109" s="106">
        <f t="shared" si="21"/>
        <v>33500</v>
      </c>
      <c r="AF109" s="106">
        <f t="shared" si="21"/>
        <v>31700</v>
      </c>
      <c r="AG109" s="106">
        <f t="shared" si="21"/>
        <v>33100</v>
      </c>
      <c r="AH109" s="106">
        <f t="shared" si="21"/>
        <v>2100</v>
      </c>
      <c r="AI109" s="106">
        <f t="shared" si="21"/>
        <v>12400</v>
      </c>
      <c r="AJ109" s="106">
        <f t="shared" si="21"/>
        <v>34900</v>
      </c>
      <c r="AK109" s="106">
        <f t="shared" si="21"/>
        <v>33800</v>
      </c>
      <c r="AL109" s="106">
        <f t="shared" ref="AL109:BQ109" si="22">SUM(AL57+AL58+AL59+AL77+AL79+AL81+AL83+AL85+AL87+AL89+AL91+AL93+AL95+AL97+AL99+AL105)</f>
        <v>33800</v>
      </c>
      <c r="AM109" s="106">
        <f t="shared" si="22"/>
        <v>32000</v>
      </c>
      <c r="AN109" s="106">
        <f t="shared" si="22"/>
        <v>300</v>
      </c>
      <c r="AO109" s="106">
        <f t="shared" si="22"/>
        <v>700</v>
      </c>
      <c r="AP109" s="106">
        <f t="shared" si="22"/>
        <v>32000</v>
      </c>
      <c r="AQ109" s="106">
        <f t="shared" si="22"/>
        <v>700</v>
      </c>
      <c r="AR109" s="106">
        <f t="shared" si="22"/>
        <v>300</v>
      </c>
      <c r="AS109" s="106">
        <f t="shared" si="22"/>
        <v>32400</v>
      </c>
      <c r="AT109" s="106">
        <f t="shared" si="22"/>
        <v>700</v>
      </c>
      <c r="AU109" s="106">
        <f t="shared" si="22"/>
        <v>37400</v>
      </c>
      <c r="AV109" s="106">
        <f t="shared" si="22"/>
        <v>12400</v>
      </c>
      <c r="AW109" s="106">
        <f t="shared" si="22"/>
        <v>300</v>
      </c>
      <c r="AX109" s="106">
        <f t="shared" si="22"/>
        <v>31700</v>
      </c>
      <c r="AY109" s="106">
        <f t="shared" si="22"/>
        <v>300</v>
      </c>
      <c r="AZ109" s="106">
        <f t="shared" si="22"/>
        <v>300</v>
      </c>
      <c r="BA109" s="106">
        <f t="shared" si="22"/>
        <v>1000</v>
      </c>
      <c r="BB109" s="106">
        <f t="shared" si="22"/>
        <v>0</v>
      </c>
      <c r="BC109" s="106">
        <f t="shared" si="22"/>
        <v>700</v>
      </c>
      <c r="BD109" s="106">
        <f t="shared" si="22"/>
        <v>300</v>
      </c>
      <c r="BE109" s="106">
        <f t="shared" si="22"/>
        <v>12400</v>
      </c>
      <c r="BF109" s="106">
        <f t="shared" si="22"/>
        <v>700</v>
      </c>
      <c r="BG109" s="106">
        <f t="shared" si="22"/>
        <v>32400</v>
      </c>
      <c r="BH109" s="106">
        <f t="shared" si="22"/>
        <v>700</v>
      </c>
      <c r="BI109" s="106">
        <f t="shared" si="22"/>
        <v>0</v>
      </c>
      <c r="BJ109" s="106">
        <f t="shared" si="22"/>
        <v>700</v>
      </c>
      <c r="BK109" s="106">
        <f t="shared" si="22"/>
        <v>300</v>
      </c>
      <c r="BL109" s="106">
        <f t="shared" si="22"/>
        <v>1400</v>
      </c>
      <c r="BM109" s="106">
        <f t="shared" si="22"/>
        <v>0</v>
      </c>
      <c r="BN109" s="106">
        <f t="shared" si="22"/>
        <v>0</v>
      </c>
      <c r="BO109" s="106">
        <f t="shared" si="22"/>
        <v>12400</v>
      </c>
      <c r="BP109" s="106">
        <f t="shared" si="22"/>
        <v>1000</v>
      </c>
      <c r="BQ109" s="106">
        <f t="shared" si="22"/>
        <v>0</v>
      </c>
      <c r="BR109" s="106">
        <f t="shared" ref="BR109:CW109" si="23">SUM(BR57+BR58+BR59+BR77+BR79+BR81+BR83+BR85+BR87+BR89+BR91+BR93+BR95+BR97+BR99+BR105)</f>
        <v>32400</v>
      </c>
      <c r="BS109" s="106">
        <f t="shared" si="23"/>
        <v>0</v>
      </c>
      <c r="BT109" s="106">
        <f t="shared" si="23"/>
        <v>0</v>
      </c>
      <c r="BU109" s="106">
        <f t="shared" si="23"/>
        <v>0</v>
      </c>
      <c r="BV109" s="106">
        <f t="shared" si="23"/>
        <v>0</v>
      </c>
      <c r="BW109" s="106">
        <f t="shared" si="23"/>
        <v>0</v>
      </c>
      <c r="BX109" s="106">
        <f t="shared" si="23"/>
        <v>12400</v>
      </c>
      <c r="BY109" s="106">
        <f t="shared" si="23"/>
        <v>0</v>
      </c>
      <c r="BZ109" s="106">
        <f t="shared" si="23"/>
        <v>0</v>
      </c>
      <c r="CA109" s="106">
        <f t="shared" si="23"/>
        <v>33800</v>
      </c>
      <c r="CB109" s="106">
        <f t="shared" si="23"/>
        <v>0</v>
      </c>
      <c r="CC109" s="106">
        <f t="shared" si="23"/>
        <v>0</v>
      </c>
      <c r="CD109" s="106">
        <f t="shared" si="23"/>
        <v>700</v>
      </c>
      <c r="CE109" s="106">
        <f t="shared" si="23"/>
        <v>1400</v>
      </c>
      <c r="CF109" s="106">
        <f t="shared" si="23"/>
        <v>1000</v>
      </c>
      <c r="CG109" s="106">
        <f t="shared" si="23"/>
        <v>700</v>
      </c>
      <c r="CH109" s="106">
        <f t="shared" si="23"/>
        <v>12400</v>
      </c>
      <c r="CI109" s="106">
        <f t="shared" si="23"/>
        <v>700</v>
      </c>
      <c r="CJ109" s="106">
        <f t="shared" si="23"/>
        <v>300</v>
      </c>
      <c r="CK109" s="106">
        <f t="shared" si="23"/>
        <v>300</v>
      </c>
      <c r="CL109" s="106">
        <f t="shared" si="23"/>
        <v>1000</v>
      </c>
      <c r="CM109" s="106">
        <f t="shared" si="23"/>
        <v>700</v>
      </c>
      <c r="CN109" s="106">
        <f t="shared" si="23"/>
        <v>0</v>
      </c>
      <c r="CO109" s="106">
        <f t="shared" si="23"/>
        <v>0</v>
      </c>
      <c r="CP109" s="106">
        <f t="shared" si="23"/>
        <v>0</v>
      </c>
      <c r="CQ109" s="106">
        <f t="shared" si="23"/>
        <v>0</v>
      </c>
      <c r="CR109" s="106">
        <f t="shared" si="23"/>
        <v>0</v>
      </c>
      <c r="CS109" s="106">
        <f t="shared" si="23"/>
        <v>0</v>
      </c>
      <c r="CT109" s="106">
        <f t="shared" si="23"/>
        <v>0</v>
      </c>
      <c r="CU109" s="106">
        <f t="shared" si="23"/>
        <v>0</v>
      </c>
      <c r="CV109" s="106">
        <f t="shared" si="23"/>
        <v>0</v>
      </c>
      <c r="CW109" s="106">
        <f t="shared" si="23"/>
        <v>0</v>
      </c>
    </row>
    <row r="110" spans="1:101" x14ac:dyDescent="0.2">
      <c r="A110" s="66"/>
      <c r="B110" s="107" t="s">
        <v>0</v>
      </c>
      <c r="C110" s="94"/>
      <c r="D110" s="94"/>
      <c r="E110" s="107">
        <f t="shared" si="18"/>
        <v>6111900</v>
      </c>
      <c r="F110" s="107">
        <f t="shared" ref="F110:AK110" si="24">SUM(F54+F68)</f>
        <v>307500</v>
      </c>
      <c r="G110" s="107">
        <f t="shared" si="24"/>
        <v>0</v>
      </c>
      <c r="H110" s="107">
        <f t="shared" si="24"/>
        <v>0</v>
      </c>
      <c r="I110" s="107">
        <f t="shared" si="24"/>
        <v>0</v>
      </c>
      <c r="J110" s="107">
        <f t="shared" si="24"/>
        <v>0</v>
      </c>
      <c r="K110" s="107">
        <f t="shared" si="24"/>
        <v>0</v>
      </c>
      <c r="L110" s="107">
        <f t="shared" si="24"/>
        <v>0</v>
      </c>
      <c r="M110" s="107">
        <f t="shared" si="24"/>
        <v>0</v>
      </c>
      <c r="N110" s="107">
        <f t="shared" si="24"/>
        <v>0</v>
      </c>
      <c r="O110" s="107">
        <f t="shared" si="24"/>
        <v>0</v>
      </c>
      <c r="P110" s="107">
        <f t="shared" si="24"/>
        <v>132100</v>
      </c>
      <c r="Q110" s="107">
        <f t="shared" si="24"/>
        <v>0</v>
      </c>
      <c r="R110" s="107">
        <f t="shared" si="24"/>
        <v>0</v>
      </c>
      <c r="S110" s="107">
        <f t="shared" si="24"/>
        <v>0</v>
      </c>
      <c r="T110" s="107">
        <f t="shared" si="24"/>
        <v>0</v>
      </c>
      <c r="U110" s="107">
        <f t="shared" si="24"/>
        <v>0</v>
      </c>
      <c r="V110" s="107">
        <f t="shared" si="24"/>
        <v>0</v>
      </c>
      <c r="W110" s="107">
        <f t="shared" si="24"/>
        <v>0</v>
      </c>
      <c r="X110" s="107">
        <f t="shared" si="24"/>
        <v>0</v>
      </c>
      <c r="Y110" s="107">
        <f t="shared" si="24"/>
        <v>0</v>
      </c>
      <c r="Z110" s="107">
        <f t="shared" si="24"/>
        <v>2186000</v>
      </c>
      <c r="AA110" s="107">
        <f t="shared" si="24"/>
        <v>0</v>
      </c>
      <c r="AB110" s="107">
        <f t="shared" si="24"/>
        <v>0</v>
      </c>
      <c r="AC110" s="107">
        <f t="shared" si="24"/>
        <v>0</v>
      </c>
      <c r="AD110" s="107">
        <f t="shared" si="24"/>
        <v>0</v>
      </c>
      <c r="AE110" s="107">
        <f t="shared" si="24"/>
        <v>0</v>
      </c>
      <c r="AF110" s="107">
        <f t="shared" si="24"/>
        <v>0</v>
      </c>
      <c r="AG110" s="107">
        <f t="shared" si="24"/>
        <v>0</v>
      </c>
      <c r="AH110" s="107">
        <f t="shared" si="24"/>
        <v>0</v>
      </c>
      <c r="AI110" s="107">
        <f t="shared" si="24"/>
        <v>1324500</v>
      </c>
      <c r="AJ110" s="107">
        <f t="shared" si="24"/>
        <v>0</v>
      </c>
      <c r="AK110" s="107">
        <f t="shared" si="24"/>
        <v>0</v>
      </c>
      <c r="AL110" s="107">
        <f t="shared" ref="AL110:BQ110" si="25">SUM(AL54+AL68)</f>
        <v>0</v>
      </c>
      <c r="AM110" s="107">
        <f t="shared" si="25"/>
        <v>0</v>
      </c>
      <c r="AN110" s="107">
        <f t="shared" si="25"/>
        <v>0</v>
      </c>
      <c r="AO110" s="107">
        <f t="shared" si="25"/>
        <v>0</v>
      </c>
      <c r="AP110" s="107">
        <f t="shared" si="25"/>
        <v>0</v>
      </c>
      <c r="AQ110" s="107">
        <f t="shared" si="25"/>
        <v>0</v>
      </c>
      <c r="AR110" s="107">
        <f t="shared" si="25"/>
        <v>0</v>
      </c>
      <c r="AS110" s="107">
        <f t="shared" si="25"/>
        <v>0</v>
      </c>
      <c r="AT110" s="107">
        <f t="shared" si="25"/>
        <v>0</v>
      </c>
      <c r="AU110" s="107">
        <f t="shared" si="25"/>
        <v>0</v>
      </c>
      <c r="AV110" s="107">
        <f t="shared" si="25"/>
        <v>547000</v>
      </c>
      <c r="AW110" s="107">
        <f t="shared" si="25"/>
        <v>0</v>
      </c>
      <c r="AX110" s="107">
        <f t="shared" si="25"/>
        <v>0</v>
      </c>
      <c r="AY110" s="107">
        <f t="shared" si="25"/>
        <v>0</v>
      </c>
      <c r="AZ110" s="107">
        <f t="shared" si="25"/>
        <v>0</v>
      </c>
      <c r="BA110" s="107">
        <f t="shared" si="25"/>
        <v>0</v>
      </c>
      <c r="BB110" s="107">
        <f t="shared" si="25"/>
        <v>0</v>
      </c>
      <c r="BC110" s="107">
        <f t="shared" si="25"/>
        <v>0</v>
      </c>
      <c r="BD110" s="107">
        <f t="shared" si="25"/>
        <v>0</v>
      </c>
      <c r="BE110" s="107">
        <f t="shared" si="25"/>
        <v>493200</v>
      </c>
      <c r="BF110" s="107">
        <f t="shared" si="25"/>
        <v>0</v>
      </c>
      <c r="BG110" s="107">
        <f t="shared" si="25"/>
        <v>0</v>
      </c>
      <c r="BH110" s="107">
        <f t="shared" si="25"/>
        <v>0</v>
      </c>
      <c r="BI110" s="107">
        <f t="shared" si="25"/>
        <v>0</v>
      </c>
      <c r="BJ110" s="107">
        <f t="shared" si="25"/>
        <v>0</v>
      </c>
      <c r="BK110" s="107">
        <f t="shared" si="25"/>
        <v>0</v>
      </c>
      <c r="BL110" s="107">
        <f t="shared" si="25"/>
        <v>0</v>
      </c>
      <c r="BM110" s="107">
        <f t="shared" si="25"/>
        <v>0</v>
      </c>
      <c r="BN110" s="107">
        <f t="shared" si="25"/>
        <v>0</v>
      </c>
      <c r="BO110" s="107">
        <f t="shared" si="25"/>
        <v>469600</v>
      </c>
      <c r="BP110" s="107">
        <f t="shared" si="25"/>
        <v>0</v>
      </c>
      <c r="BQ110" s="107">
        <f t="shared" si="25"/>
        <v>0</v>
      </c>
      <c r="BR110" s="107">
        <f t="shared" ref="BR110:CW110" si="26">SUM(BR54+BR68)</f>
        <v>0</v>
      </c>
      <c r="BS110" s="107">
        <f t="shared" si="26"/>
        <v>0</v>
      </c>
      <c r="BT110" s="107">
        <f t="shared" si="26"/>
        <v>0</v>
      </c>
      <c r="BU110" s="107">
        <f t="shared" si="26"/>
        <v>0</v>
      </c>
      <c r="BV110" s="107">
        <f t="shared" si="26"/>
        <v>0</v>
      </c>
      <c r="BW110" s="107">
        <f t="shared" si="26"/>
        <v>0</v>
      </c>
      <c r="BX110" s="107">
        <f t="shared" si="26"/>
        <v>347600</v>
      </c>
      <c r="BY110" s="107">
        <f t="shared" si="26"/>
        <v>0</v>
      </c>
      <c r="BZ110" s="107">
        <f t="shared" si="26"/>
        <v>0</v>
      </c>
      <c r="CA110" s="107">
        <f t="shared" si="26"/>
        <v>0</v>
      </c>
      <c r="CB110" s="107">
        <f t="shared" si="26"/>
        <v>0</v>
      </c>
      <c r="CC110" s="107">
        <f t="shared" si="26"/>
        <v>0</v>
      </c>
      <c r="CD110" s="107">
        <f t="shared" si="26"/>
        <v>0</v>
      </c>
      <c r="CE110" s="107">
        <f t="shared" si="26"/>
        <v>0</v>
      </c>
      <c r="CF110" s="107">
        <f t="shared" si="26"/>
        <v>0</v>
      </c>
      <c r="CG110" s="107">
        <f t="shared" si="26"/>
        <v>0</v>
      </c>
      <c r="CH110" s="107">
        <f t="shared" si="26"/>
        <v>304400</v>
      </c>
      <c r="CI110" s="107">
        <f t="shared" si="26"/>
        <v>0</v>
      </c>
      <c r="CJ110" s="107">
        <f t="shared" si="26"/>
        <v>0</v>
      </c>
      <c r="CK110" s="107">
        <f t="shared" si="26"/>
        <v>0</v>
      </c>
      <c r="CL110" s="107">
        <f t="shared" si="26"/>
        <v>0</v>
      </c>
      <c r="CM110" s="107">
        <f t="shared" si="26"/>
        <v>0</v>
      </c>
      <c r="CN110" s="107">
        <f t="shared" si="26"/>
        <v>0</v>
      </c>
      <c r="CO110" s="107">
        <f t="shared" si="26"/>
        <v>0</v>
      </c>
      <c r="CP110" s="107">
        <f t="shared" si="26"/>
        <v>0</v>
      </c>
      <c r="CQ110" s="107">
        <f t="shared" si="26"/>
        <v>0</v>
      </c>
      <c r="CR110" s="107">
        <f t="shared" si="26"/>
        <v>0</v>
      </c>
      <c r="CS110" s="107">
        <f t="shared" si="26"/>
        <v>0</v>
      </c>
      <c r="CT110" s="107">
        <f t="shared" si="26"/>
        <v>0</v>
      </c>
      <c r="CU110" s="107">
        <f t="shared" si="26"/>
        <v>0</v>
      </c>
      <c r="CV110" s="107">
        <f t="shared" si="26"/>
        <v>0</v>
      </c>
      <c r="CW110" s="107">
        <f t="shared" si="26"/>
        <v>0</v>
      </c>
    </row>
    <row r="111" spans="1:101" x14ac:dyDescent="0.2">
      <c r="A111" s="66"/>
      <c r="B111" s="109" t="s">
        <v>0</v>
      </c>
      <c r="C111" s="96"/>
      <c r="D111" s="96"/>
      <c r="E111" s="109">
        <f t="shared" si="18"/>
        <v>2562000</v>
      </c>
      <c r="F111" s="109">
        <f t="shared" ref="F111:AK111" si="27">SUM(F66+F67+F71+F72+F101+F107)</f>
        <v>0</v>
      </c>
      <c r="G111" s="109">
        <f t="shared" si="27"/>
        <v>0</v>
      </c>
      <c r="H111" s="109">
        <f t="shared" si="27"/>
        <v>0</v>
      </c>
      <c r="I111" s="109">
        <f t="shared" si="27"/>
        <v>0</v>
      </c>
      <c r="J111" s="109">
        <f t="shared" si="27"/>
        <v>0</v>
      </c>
      <c r="K111" s="109">
        <f t="shared" si="27"/>
        <v>0</v>
      </c>
      <c r="L111" s="109">
        <f t="shared" si="27"/>
        <v>0</v>
      </c>
      <c r="M111" s="109">
        <f t="shared" si="27"/>
        <v>0</v>
      </c>
      <c r="N111" s="109">
        <f t="shared" si="27"/>
        <v>0</v>
      </c>
      <c r="O111" s="109">
        <f t="shared" si="27"/>
        <v>0</v>
      </c>
      <c r="P111" s="109">
        <f t="shared" si="27"/>
        <v>0</v>
      </c>
      <c r="Q111" s="109">
        <f t="shared" si="27"/>
        <v>0</v>
      </c>
      <c r="R111" s="109">
        <f t="shared" si="27"/>
        <v>0</v>
      </c>
      <c r="S111" s="109">
        <f t="shared" si="27"/>
        <v>0</v>
      </c>
      <c r="T111" s="109">
        <f t="shared" si="27"/>
        <v>0</v>
      </c>
      <c r="U111" s="109">
        <f t="shared" si="27"/>
        <v>0</v>
      </c>
      <c r="V111" s="109">
        <f t="shared" si="27"/>
        <v>0</v>
      </c>
      <c r="W111" s="109">
        <f t="shared" si="27"/>
        <v>0</v>
      </c>
      <c r="X111" s="109">
        <f t="shared" si="27"/>
        <v>0</v>
      </c>
      <c r="Y111" s="109">
        <f t="shared" si="27"/>
        <v>0</v>
      </c>
      <c r="Z111" s="109">
        <f t="shared" si="27"/>
        <v>0</v>
      </c>
      <c r="AA111" s="109">
        <f t="shared" si="27"/>
        <v>0</v>
      </c>
      <c r="AB111" s="109">
        <f t="shared" si="27"/>
        <v>0</v>
      </c>
      <c r="AC111" s="109">
        <f t="shared" si="27"/>
        <v>0</v>
      </c>
      <c r="AD111" s="109">
        <f t="shared" si="27"/>
        <v>0</v>
      </c>
      <c r="AE111" s="109">
        <f t="shared" si="27"/>
        <v>0</v>
      </c>
      <c r="AF111" s="109">
        <f t="shared" si="27"/>
        <v>0</v>
      </c>
      <c r="AG111" s="109">
        <f t="shared" si="27"/>
        <v>0</v>
      </c>
      <c r="AH111" s="109">
        <f t="shared" si="27"/>
        <v>0</v>
      </c>
      <c r="AI111" s="109">
        <f t="shared" si="27"/>
        <v>0</v>
      </c>
      <c r="AJ111" s="109">
        <f t="shared" si="27"/>
        <v>0</v>
      </c>
      <c r="AK111" s="109">
        <f t="shared" si="27"/>
        <v>0</v>
      </c>
      <c r="AL111" s="109">
        <f t="shared" ref="AL111:BQ111" si="28">SUM(AL66+AL67+AL71+AL72+AL101+AL107)</f>
        <v>0</v>
      </c>
      <c r="AM111" s="109">
        <f t="shared" si="28"/>
        <v>0</v>
      </c>
      <c r="AN111" s="109">
        <f t="shared" si="28"/>
        <v>0</v>
      </c>
      <c r="AO111" s="109">
        <f t="shared" si="28"/>
        <v>0</v>
      </c>
      <c r="AP111" s="109">
        <f t="shared" si="28"/>
        <v>0</v>
      </c>
      <c r="AQ111" s="109">
        <f t="shared" si="28"/>
        <v>0</v>
      </c>
      <c r="AR111" s="109">
        <f t="shared" si="28"/>
        <v>0</v>
      </c>
      <c r="AS111" s="109">
        <f t="shared" si="28"/>
        <v>0</v>
      </c>
      <c r="AT111" s="109">
        <f t="shared" si="28"/>
        <v>0</v>
      </c>
      <c r="AU111" s="109">
        <f t="shared" si="28"/>
        <v>0</v>
      </c>
      <c r="AV111" s="109">
        <f t="shared" si="28"/>
        <v>0</v>
      </c>
      <c r="AW111" s="109">
        <f t="shared" si="28"/>
        <v>0</v>
      </c>
      <c r="AX111" s="109">
        <f t="shared" si="28"/>
        <v>0</v>
      </c>
      <c r="AY111" s="109">
        <f t="shared" si="28"/>
        <v>0</v>
      </c>
      <c r="AZ111" s="109">
        <f t="shared" si="28"/>
        <v>0</v>
      </c>
      <c r="BA111" s="109">
        <f t="shared" si="28"/>
        <v>0</v>
      </c>
      <c r="BB111" s="109">
        <f t="shared" si="28"/>
        <v>0</v>
      </c>
      <c r="BC111" s="109">
        <f t="shared" si="28"/>
        <v>0</v>
      </c>
      <c r="BD111" s="109">
        <f t="shared" si="28"/>
        <v>0</v>
      </c>
      <c r="BE111" s="109">
        <f t="shared" si="28"/>
        <v>0</v>
      </c>
      <c r="BF111" s="109">
        <f t="shared" si="28"/>
        <v>0</v>
      </c>
      <c r="BG111" s="109">
        <f t="shared" si="28"/>
        <v>0</v>
      </c>
      <c r="BH111" s="109">
        <f t="shared" si="28"/>
        <v>0</v>
      </c>
      <c r="BI111" s="109">
        <f t="shared" si="28"/>
        <v>0</v>
      </c>
      <c r="BJ111" s="109">
        <f t="shared" si="28"/>
        <v>0</v>
      </c>
      <c r="BK111" s="109">
        <f t="shared" si="28"/>
        <v>0</v>
      </c>
      <c r="BL111" s="109">
        <f t="shared" si="28"/>
        <v>0</v>
      </c>
      <c r="BM111" s="109">
        <f t="shared" si="28"/>
        <v>0</v>
      </c>
      <c r="BN111" s="109">
        <f t="shared" si="28"/>
        <v>0</v>
      </c>
      <c r="BO111" s="109">
        <f t="shared" si="28"/>
        <v>0</v>
      </c>
      <c r="BP111" s="109">
        <f t="shared" si="28"/>
        <v>0</v>
      </c>
      <c r="BQ111" s="109">
        <f t="shared" si="28"/>
        <v>0</v>
      </c>
      <c r="BR111" s="109">
        <f t="shared" ref="BR111:CW111" si="29">SUM(BR66+BR67+BR71+BR72+BR101+BR107)</f>
        <v>0</v>
      </c>
      <c r="BS111" s="109">
        <f t="shared" si="29"/>
        <v>0</v>
      </c>
      <c r="BT111" s="109">
        <f t="shared" si="29"/>
        <v>0</v>
      </c>
      <c r="BU111" s="109">
        <f t="shared" si="29"/>
        <v>0</v>
      </c>
      <c r="BV111" s="109">
        <f t="shared" si="29"/>
        <v>0</v>
      </c>
      <c r="BW111" s="109">
        <f t="shared" si="29"/>
        <v>0</v>
      </c>
      <c r="BX111" s="109">
        <f t="shared" si="29"/>
        <v>0</v>
      </c>
      <c r="BY111" s="109">
        <f t="shared" si="29"/>
        <v>0</v>
      </c>
      <c r="BZ111" s="109">
        <f t="shared" si="29"/>
        <v>0</v>
      </c>
      <c r="CA111" s="109">
        <f t="shared" si="29"/>
        <v>0</v>
      </c>
      <c r="CB111" s="109">
        <f t="shared" si="29"/>
        <v>0</v>
      </c>
      <c r="CC111" s="109">
        <f t="shared" si="29"/>
        <v>0</v>
      </c>
      <c r="CD111" s="109">
        <f t="shared" si="29"/>
        <v>0</v>
      </c>
      <c r="CE111" s="109">
        <f t="shared" si="29"/>
        <v>0</v>
      </c>
      <c r="CF111" s="109">
        <f t="shared" si="29"/>
        <v>0</v>
      </c>
      <c r="CG111" s="109">
        <f t="shared" si="29"/>
        <v>0</v>
      </c>
      <c r="CH111" s="109">
        <f t="shared" si="29"/>
        <v>0</v>
      </c>
      <c r="CI111" s="109">
        <f t="shared" si="29"/>
        <v>0</v>
      </c>
      <c r="CJ111" s="109">
        <f t="shared" si="29"/>
        <v>0</v>
      </c>
      <c r="CK111" s="109">
        <f t="shared" si="29"/>
        <v>0</v>
      </c>
      <c r="CL111" s="109">
        <f t="shared" si="29"/>
        <v>0</v>
      </c>
      <c r="CM111" s="109">
        <f t="shared" si="29"/>
        <v>0</v>
      </c>
      <c r="CN111" s="109">
        <f t="shared" si="29"/>
        <v>1009400</v>
      </c>
      <c r="CO111" s="109">
        <f t="shared" si="29"/>
        <v>1292000</v>
      </c>
      <c r="CP111" s="109">
        <f t="shared" si="29"/>
        <v>122400</v>
      </c>
      <c r="CQ111" s="109">
        <f t="shared" si="29"/>
        <v>59600</v>
      </c>
      <c r="CR111" s="109">
        <f t="shared" si="29"/>
        <v>32500</v>
      </c>
      <c r="CS111" s="109">
        <f t="shared" si="29"/>
        <v>8600</v>
      </c>
      <c r="CT111" s="109">
        <f t="shared" si="29"/>
        <v>13800</v>
      </c>
      <c r="CU111" s="109">
        <f t="shared" si="29"/>
        <v>6500</v>
      </c>
      <c r="CV111" s="109">
        <f t="shared" si="29"/>
        <v>12500</v>
      </c>
      <c r="CW111" s="109">
        <f t="shared" si="29"/>
        <v>4700</v>
      </c>
    </row>
    <row r="112" spans="1:101" x14ac:dyDescent="0.2">
      <c r="A112" s="68"/>
      <c r="B112" s="104" t="s">
        <v>2</v>
      </c>
      <c r="C112" s="98"/>
      <c r="D112" s="98"/>
      <c r="E112" s="104">
        <f t="shared" si="18"/>
        <v>10071300</v>
      </c>
      <c r="F112" s="104">
        <f t="shared" ref="F112:AK112" si="30">SUM(F108+F109+F110+F111)</f>
        <v>319900</v>
      </c>
      <c r="G112" s="104">
        <f t="shared" si="30"/>
        <v>2000</v>
      </c>
      <c r="H112" s="104">
        <f t="shared" si="30"/>
        <v>4300</v>
      </c>
      <c r="I112" s="104">
        <f t="shared" si="30"/>
        <v>2000</v>
      </c>
      <c r="J112" s="104">
        <f t="shared" si="30"/>
        <v>2000</v>
      </c>
      <c r="K112" s="104">
        <f t="shared" si="30"/>
        <v>2000</v>
      </c>
      <c r="L112" s="104">
        <f t="shared" si="30"/>
        <v>32200</v>
      </c>
      <c r="M112" s="104">
        <f t="shared" si="30"/>
        <v>31000</v>
      </c>
      <c r="N112" s="104">
        <f t="shared" si="30"/>
        <v>2000</v>
      </c>
      <c r="O112" s="104">
        <f t="shared" si="30"/>
        <v>3200</v>
      </c>
      <c r="P112" s="104">
        <f t="shared" si="30"/>
        <v>143900</v>
      </c>
      <c r="Q112" s="104">
        <f t="shared" si="30"/>
        <v>2600</v>
      </c>
      <c r="R112" s="104">
        <f t="shared" si="30"/>
        <v>2000</v>
      </c>
      <c r="S112" s="104">
        <f t="shared" si="30"/>
        <v>2000</v>
      </c>
      <c r="T112" s="104">
        <f t="shared" si="30"/>
        <v>2000</v>
      </c>
      <c r="U112" s="104">
        <f t="shared" si="30"/>
        <v>2000</v>
      </c>
      <c r="V112" s="104">
        <f t="shared" si="30"/>
        <v>3200</v>
      </c>
      <c r="W112" s="104">
        <f t="shared" si="30"/>
        <v>2000</v>
      </c>
      <c r="X112" s="104">
        <f t="shared" si="30"/>
        <v>2000</v>
      </c>
      <c r="Y112" s="104">
        <f t="shared" si="30"/>
        <v>55700</v>
      </c>
      <c r="Z112" s="104">
        <f t="shared" si="30"/>
        <v>2198400</v>
      </c>
      <c r="AA112" s="104">
        <f t="shared" si="30"/>
        <v>24600</v>
      </c>
      <c r="AB112" s="104">
        <f t="shared" si="30"/>
        <v>45300</v>
      </c>
      <c r="AC112" s="104">
        <f t="shared" si="30"/>
        <v>43000</v>
      </c>
      <c r="AD112" s="104">
        <f t="shared" si="30"/>
        <v>22900</v>
      </c>
      <c r="AE112" s="104">
        <f t="shared" si="30"/>
        <v>35100</v>
      </c>
      <c r="AF112" s="104">
        <f t="shared" si="30"/>
        <v>32200</v>
      </c>
      <c r="AG112" s="104">
        <f t="shared" si="30"/>
        <v>34500</v>
      </c>
      <c r="AH112" s="104">
        <f t="shared" si="30"/>
        <v>23400</v>
      </c>
      <c r="AI112" s="104">
        <f t="shared" si="30"/>
        <v>1336900</v>
      </c>
      <c r="AJ112" s="104">
        <f t="shared" si="30"/>
        <v>37500</v>
      </c>
      <c r="AK112" s="104">
        <f t="shared" si="30"/>
        <v>35700</v>
      </c>
      <c r="AL112" s="104">
        <f t="shared" ref="AL112:BQ112" si="31">SUM(AL108+AL109+AL110+AL111)</f>
        <v>35700</v>
      </c>
      <c r="AM112" s="104">
        <f t="shared" si="31"/>
        <v>32700</v>
      </c>
      <c r="AN112" s="104">
        <f t="shared" si="31"/>
        <v>11700</v>
      </c>
      <c r="AO112" s="104">
        <f t="shared" si="31"/>
        <v>12300</v>
      </c>
      <c r="AP112" s="104">
        <f t="shared" si="31"/>
        <v>32700</v>
      </c>
      <c r="AQ112" s="104">
        <f t="shared" si="31"/>
        <v>3200</v>
      </c>
      <c r="AR112" s="104">
        <f t="shared" si="31"/>
        <v>11700</v>
      </c>
      <c r="AS112" s="104">
        <f t="shared" si="31"/>
        <v>33300</v>
      </c>
      <c r="AT112" s="104">
        <f t="shared" si="31"/>
        <v>12300</v>
      </c>
      <c r="AU112" s="104">
        <f t="shared" si="31"/>
        <v>41700</v>
      </c>
      <c r="AV112" s="104">
        <f t="shared" si="31"/>
        <v>559400</v>
      </c>
      <c r="AW112" s="104">
        <f t="shared" si="31"/>
        <v>14100</v>
      </c>
      <c r="AX112" s="104">
        <f t="shared" si="31"/>
        <v>32200</v>
      </c>
      <c r="AY112" s="104">
        <f t="shared" si="31"/>
        <v>11700</v>
      </c>
      <c r="AZ112" s="104">
        <f t="shared" si="31"/>
        <v>11700</v>
      </c>
      <c r="BA112" s="104">
        <f t="shared" si="31"/>
        <v>12800</v>
      </c>
      <c r="BB112" s="104">
        <f t="shared" si="31"/>
        <v>19900</v>
      </c>
      <c r="BC112" s="104">
        <f t="shared" si="31"/>
        <v>14500</v>
      </c>
      <c r="BD112" s="104">
        <f t="shared" si="31"/>
        <v>11700</v>
      </c>
      <c r="BE112" s="104">
        <f t="shared" si="31"/>
        <v>505600</v>
      </c>
      <c r="BF112" s="104">
        <f t="shared" si="31"/>
        <v>12300</v>
      </c>
      <c r="BG112" s="104">
        <f t="shared" si="31"/>
        <v>33300</v>
      </c>
      <c r="BH112" s="104">
        <f t="shared" si="31"/>
        <v>14500</v>
      </c>
      <c r="BI112" s="104">
        <f t="shared" si="31"/>
        <v>2000</v>
      </c>
      <c r="BJ112" s="104">
        <f t="shared" si="31"/>
        <v>12300</v>
      </c>
      <c r="BK112" s="104">
        <f t="shared" si="31"/>
        <v>20500</v>
      </c>
      <c r="BL112" s="104">
        <f t="shared" si="31"/>
        <v>22200</v>
      </c>
      <c r="BM112" s="104">
        <f t="shared" si="31"/>
        <v>11100</v>
      </c>
      <c r="BN112" s="104">
        <f t="shared" si="31"/>
        <v>11100</v>
      </c>
      <c r="BO112" s="104">
        <f t="shared" si="31"/>
        <v>482000</v>
      </c>
      <c r="BP112" s="104">
        <f t="shared" si="31"/>
        <v>15200</v>
      </c>
      <c r="BQ112" s="104">
        <f t="shared" si="31"/>
        <v>11100</v>
      </c>
      <c r="BR112" s="104">
        <f t="shared" ref="BR112:CW112" si="32">SUM(BR108+BR109+BR110+BR111)</f>
        <v>33300</v>
      </c>
      <c r="BS112" s="104">
        <f t="shared" si="32"/>
        <v>19900</v>
      </c>
      <c r="BT112" s="104">
        <f t="shared" si="32"/>
        <v>19900</v>
      </c>
      <c r="BU112" s="104">
        <f t="shared" si="32"/>
        <v>2000</v>
      </c>
      <c r="BV112" s="104">
        <f t="shared" si="32"/>
        <v>2000</v>
      </c>
      <c r="BW112" s="104">
        <f t="shared" si="32"/>
        <v>19900</v>
      </c>
      <c r="BX112" s="104">
        <f t="shared" si="32"/>
        <v>360000</v>
      </c>
      <c r="BY112" s="104">
        <f t="shared" si="32"/>
        <v>11100</v>
      </c>
      <c r="BZ112" s="104">
        <f t="shared" si="32"/>
        <v>2000</v>
      </c>
      <c r="CA112" s="104">
        <f t="shared" si="32"/>
        <v>35700</v>
      </c>
      <c r="CB112" s="104">
        <f t="shared" si="32"/>
        <v>2000</v>
      </c>
      <c r="CC112" s="104">
        <f t="shared" si="32"/>
        <v>2000</v>
      </c>
      <c r="CD112" s="104">
        <f t="shared" si="32"/>
        <v>3200</v>
      </c>
      <c r="CE112" s="104">
        <f t="shared" si="32"/>
        <v>15600</v>
      </c>
      <c r="CF112" s="104">
        <f t="shared" si="32"/>
        <v>15000</v>
      </c>
      <c r="CG112" s="104">
        <f t="shared" si="32"/>
        <v>12300</v>
      </c>
      <c r="CH112" s="104">
        <f t="shared" si="32"/>
        <v>316800</v>
      </c>
      <c r="CI112" s="104">
        <f t="shared" si="32"/>
        <v>21100</v>
      </c>
      <c r="CJ112" s="104">
        <f t="shared" si="32"/>
        <v>20500</v>
      </c>
      <c r="CK112" s="104">
        <f t="shared" si="32"/>
        <v>13900</v>
      </c>
      <c r="CL112" s="104">
        <f t="shared" si="32"/>
        <v>12800</v>
      </c>
      <c r="CM112" s="104">
        <f t="shared" si="32"/>
        <v>12300</v>
      </c>
      <c r="CN112" s="104">
        <f t="shared" si="32"/>
        <v>1009400</v>
      </c>
      <c r="CO112" s="104">
        <f t="shared" si="32"/>
        <v>1292000</v>
      </c>
      <c r="CP112" s="104">
        <f t="shared" si="32"/>
        <v>122400</v>
      </c>
      <c r="CQ112" s="104">
        <f t="shared" si="32"/>
        <v>59600</v>
      </c>
      <c r="CR112" s="104">
        <f t="shared" si="32"/>
        <v>32500</v>
      </c>
      <c r="CS112" s="104">
        <f t="shared" si="32"/>
        <v>8600</v>
      </c>
      <c r="CT112" s="104">
        <f t="shared" si="32"/>
        <v>13800</v>
      </c>
      <c r="CU112" s="104">
        <f t="shared" si="32"/>
        <v>6500</v>
      </c>
      <c r="CV112" s="104">
        <f t="shared" si="32"/>
        <v>12500</v>
      </c>
      <c r="CW112" s="104">
        <f t="shared" si="32"/>
        <v>4700</v>
      </c>
    </row>
    <row r="114" spans="1:101" s="115" customFormat="1" ht="45.75" x14ac:dyDescent="0.2">
      <c r="A114" s="87" t="s">
        <v>239</v>
      </c>
      <c r="B114" s="88"/>
      <c r="C114" s="88"/>
      <c r="D114" s="88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3"/>
      <c r="AK114" s="113"/>
      <c r="AL114" s="113"/>
      <c r="AM114" s="113"/>
      <c r="AN114" s="113"/>
      <c r="AO114" s="113"/>
      <c r="AP114" s="113"/>
      <c r="AQ114" s="113"/>
      <c r="AR114" s="113"/>
      <c r="AS114" s="113"/>
      <c r="AT114" s="113"/>
      <c r="AU114" s="113"/>
      <c r="AV114" s="113"/>
      <c r="AW114" s="113"/>
      <c r="AX114" s="113"/>
      <c r="AY114" s="113"/>
      <c r="AZ114" s="113"/>
      <c r="BA114" s="113"/>
      <c r="BB114" s="113"/>
      <c r="BC114" s="113"/>
      <c r="BD114" s="113"/>
      <c r="BE114" s="113"/>
      <c r="BF114" s="113"/>
      <c r="BG114" s="113"/>
      <c r="BH114" s="113"/>
      <c r="BI114" s="113"/>
      <c r="BJ114" s="113"/>
      <c r="BK114" s="113"/>
      <c r="BL114" s="113"/>
      <c r="BM114" s="113"/>
      <c r="BN114" s="113"/>
      <c r="BO114" s="113"/>
      <c r="BP114" s="113"/>
      <c r="BQ114" s="113"/>
      <c r="BR114" s="113"/>
      <c r="BS114" s="113"/>
      <c r="BT114" s="113"/>
      <c r="BU114" s="113"/>
      <c r="BV114" s="113"/>
      <c r="BW114" s="113"/>
      <c r="BX114" s="113"/>
      <c r="BY114" s="113"/>
      <c r="BZ114" s="113"/>
      <c r="CA114" s="113"/>
      <c r="CB114" s="113"/>
      <c r="CC114" s="113"/>
      <c r="CD114" s="113"/>
      <c r="CE114" s="113"/>
      <c r="CF114" s="113"/>
      <c r="CG114" s="113"/>
      <c r="CH114" s="113"/>
      <c r="CI114" s="113"/>
      <c r="CJ114" s="113"/>
      <c r="CK114" s="113"/>
      <c r="CL114" s="113"/>
      <c r="CM114" s="113"/>
      <c r="CN114" s="114"/>
      <c r="CO114" s="114"/>
      <c r="CP114" s="114"/>
      <c r="CQ114" s="114"/>
      <c r="CR114" s="114"/>
      <c r="CS114" s="114"/>
      <c r="CT114" s="114"/>
      <c r="CU114" s="114"/>
      <c r="CV114" s="114"/>
      <c r="CW114" s="114"/>
    </row>
    <row r="115" spans="1:101" x14ac:dyDescent="0.2">
      <c r="A115" s="4" t="s">
        <v>4</v>
      </c>
      <c r="B115" s="4" t="s">
        <v>279</v>
      </c>
      <c r="C115" s="4" t="s">
        <v>280</v>
      </c>
      <c r="D115" s="5" t="s">
        <v>5</v>
      </c>
      <c r="E115" s="6" t="s">
        <v>6</v>
      </c>
      <c r="F115" s="7" t="s">
        <v>7</v>
      </c>
      <c r="G115" s="8"/>
      <c r="H115" s="8"/>
      <c r="I115" s="8"/>
      <c r="J115" s="8"/>
      <c r="K115" s="8"/>
      <c r="L115" s="8"/>
      <c r="M115" s="8"/>
      <c r="N115" s="8"/>
      <c r="O115" s="9"/>
      <c r="P115" s="89" t="s">
        <v>8</v>
      </c>
      <c r="Q115" s="90"/>
      <c r="R115" s="90"/>
      <c r="S115" s="90"/>
      <c r="T115" s="90"/>
      <c r="U115" s="90"/>
      <c r="V115" s="90"/>
      <c r="W115" s="90"/>
      <c r="X115" s="90"/>
      <c r="Y115" s="91"/>
      <c r="Z115" s="7" t="s">
        <v>9</v>
      </c>
      <c r="AA115" s="8"/>
      <c r="AB115" s="8"/>
      <c r="AC115" s="8"/>
      <c r="AD115" s="8"/>
      <c r="AE115" s="8"/>
      <c r="AF115" s="8"/>
      <c r="AG115" s="8"/>
      <c r="AH115" s="9"/>
      <c r="AI115" s="89" t="s">
        <v>10</v>
      </c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1"/>
      <c r="AV115" s="89" t="s">
        <v>11</v>
      </c>
      <c r="AW115" s="90"/>
      <c r="AX115" s="90"/>
      <c r="AY115" s="90"/>
      <c r="AZ115" s="90"/>
      <c r="BA115" s="90"/>
      <c r="BB115" s="90"/>
      <c r="BC115" s="90"/>
      <c r="BD115" s="91"/>
      <c r="BE115" s="89" t="s">
        <v>12</v>
      </c>
      <c r="BF115" s="90"/>
      <c r="BG115" s="90"/>
      <c r="BH115" s="90"/>
      <c r="BI115" s="90"/>
      <c r="BJ115" s="90"/>
      <c r="BK115" s="90"/>
      <c r="BL115" s="90"/>
      <c r="BM115" s="90"/>
      <c r="BN115" s="91"/>
      <c r="BO115" s="7" t="s">
        <v>13</v>
      </c>
      <c r="BP115" s="8"/>
      <c r="BQ115" s="8"/>
      <c r="BR115" s="8"/>
      <c r="BS115" s="8"/>
      <c r="BT115" s="8"/>
      <c r="BU115" s="8"/>
      <c r="BV115" s="8"/>
      <c r="BW115" s="9"/>
      <c r="BX115" s="89" t="s">
        <v>14</v>
      </c>
      <c r="BY115" s="90"/>
      <c r="BZ115" s="90"/>
      <c r="CA115" s="90"/>
      <c r="CB115" s="90"/>
      <c r="CC115" s="90"/>
      <c r="CD115" s="90"/>
      <c r="CE115" s="90"/>
      <c r="CF115" s="90"/>
      <c r="CG115" s="91"/>
      <c r="CH115" s="89" t="s">
        <v>15</v>
      </c>
      <c r="CI115" s="90"/>
      <c r="CJ115" s="90"/>
      <c r="CK115" s="90"/>
      <c r="CL115" s="90"/>
      <c r="CM115" s="91"/>
      <c r="CN115" s="10" t="s">
        <v>16</v>
      </c>
      <c r="CO115" s="10" t="s">
        <v>17</v>
      </c>
      <c r="CP115" s="11" t="s">
        <v>3</v>
      </c>
      <c r="CQ115" s="11"/>
      <c r="CR115" s="11"/>
      <c r="CS115" s="11"/>
      <c r="CT115" s="11"/>
      <c r="CU115" s="11"/>
      <c r="CV115" s="11"/>
      <c r="CW115" s="11"/>
    </row>
    <row r="116" spans="1:101" ht="168.75" x14ac:dyDescent="0.2">
      <c r="A116" s="12" t="s">
        <v>4</v>
      </c>
      <c r="B116" s="12"/>
      <c r="C116" s="12"/>
      <c r="D116" s="13"/>
      <c r="E116" s="14"/>
      <c r="F116" s="15" t="s">
        <v>18</v>
      </c>
      <c r="G116" s="16" t="s">
        <v>19</v>
      </c>
      <c r="H116" s="16" t="s">
        <v>20</v>
      </c>
      <c r="I116" s="16" t="s">
        <v>21</v>
      </c>
      <c r="J116" s="16" t="s">
        <v>22</v>
      </c>
      <c r="K116" s="16" t="s">
        <v>23</v>
      </c>
      <c r="L116" s="16" t="s">
        <v>24</v>
      </c>
      <c r="M116" s="16" t="s">
        <v>25</v>
      </c>
      <c r="N116" s="16" t="s">
        <v>26</v>
      </c>
      <c r="O116" s="16" t="s">
        <v>27</v>
      </c>
      <c r="P116" s="15" t="s">
        <v>28</v>
      </c>
      <c r="Q116" s="16" t="s">
        <v>29</v>
      </c>
      <c r="R116" s="16" t="s">
        <v>30</v>
      </c>
      <c r="S116" s="16" t="s">
        <v>31</v>
      </c>
      <c r="T116" s="16" t="s">
        <v>32</v>
      </c>
      <c r="U116" s="16" t="s">
        <v>33</v>
      </c>
      <c r="V116" s="16" t="s">
        <v>34</v>
      </c>
      <c r="W116" s="16" t="s">
        <v>35</v>
      </c>
      <c r="X116" s="16" t="s">
        <v>36</v>
      </c>
      <c r="Y116" s="16" t="s">
        <v>37</v>
      </c>
      <c r="Z116" s="15" t="s">
        <v>38</v>
      </c>
      <c r="AA116" s="16" t="s">
        <v>39</v>
      </c>
      <c r="AB116" s="17" t="s">
        <v>40</v>
      </c>
      <c r="AC116" s="16" t="s">
        <v>41</v>
      </c>
      <c r="AD116" s="16" t="s">
        <v>42</v>
      </c>
      <c r="AE116" s="16" t="s">
        <v>43</v>
      </c>
      <c r="AF116" s="16" t="s">
        <v>44</v>
      </c>
      <c r="AG116" s="16" t="s">
        <v>45</v>
      </c>
      <c r="AH116" s="16" t="s">
        <v>46</v>
      </c>
      <c r="AI116" s="15" t="s">
        <v>47</v>
      </c>
      <c r="AJ116" s="16" t="s">
        <v>48</v>
      </c>
      <c r="AK116" s="16" t="s">
        <v>49</v>
      </c>
      <c r="AL116" s="16" t="s">
        <v>50</v>
      </c>
      <c r="AM116" s="16" t="s">
        <v>51</v>
      </c>
      <c r="AN116" s="16" t="s">
        <v>52</v>
      </c>
      <c r="AO116" s="16" t="s">
        <v>53</v>
      </c>
      <c r="AP116" s="16" t="s">
        <v>54</v>
      </c>
      <c r="AQ116" s="16" t="s">
        <v>55</v>
      </c>
      <c r="AR116" s="16" t="s">
        <v>56</v>
      </c>
      <c r="AS116" s="16" t="s">
        <v>57</v>
      </c>
      <c r="AT116" s="16" t="s">
        <v>58</v>
      </c>
      <c r="AU116" s="16" t="s">
        <v>59</v>
      </c>
      <c r="AV116" s="15" t="s">
        <v>60</v>
      </c>
      <c r="AW116" s="16" t="s">
        <v>61</v>
      </c>
      <c r="AX116" s="16" t="s">
        <v>62</v>
      </c>
      <c r="AY116" s="16" t="s">
        <v>63</v>
      </c>
      <c r="AZ116" s="16" t="s">
        <v>64</v>
      </c>
      <c r="BA116" s="16" t="s">
        <v>65</v>
      </c>
      <c r="BB116" s="16" t="s">
        <v>66</v>
      </c>
      <c r="BC116" s="16" t="s">
        <v>67</v>
      </c>
      <c r="BD116" s="16" t="s">
        <v>68</v>
      </c>
      <c r="BE116" s="15" t="s">
        <v>69</v>
      </c>
      <c r="BF116" s="16" t="s">
        <v>70</v>
      </c>
      <c r="BG116" s="16" t="s">
        <v>71</v>
      </c>
      <c r="BH116" s="16" t="s">
        <v>72</v>
      </c>
      <c r="BI116" s="16" t="s">
        <v>73</v>
      </c>
      <c r="BJ116" s="16" t="s">
        <v>74</v>
      </c>
      <c r="BK116" s="16" t="s">
        <v>75</v>
      </c>
      <c r="BL116" s="16" t="s">
        <v>76</v>
      </c>
      <c r="BM116" s="16" t="s">
        <v>77</v>
      </c>
      <c r="BN116" s="16" t="s">
        <v>78</v>
      </c>
      <c r="BO116" s="15" t="s">
        <v>79</v>
      </c>
      <c r="BP116" s="16" t="s">
        <v>80</v>
      </c>
      <c r="BQ116" s="16" t="s">
        <v>81</v>
      </c>
      <c r="BR116" s="16" t="s">
        <v>82</v>
      </c>
      <c r="BS116" s="16" t="s">
        <v>83</v>
      </c>
      <c r="BT116" s="16" t="s">
        <v>84</v>
      </c>
      <c r="BU116" s="16" t="s">
        <v>85</v>
      </c>
      <c r="BV116" s="17" t="s">
        <v>86</v>
      </c>
      <c r="BW116" s="16" t="s">
        <v>87</v>
      </c>
      <c r="BX116" s="15" t="s">
        <v>88</v>
      </c>
      <c r="BY116" s="16" t="s">
        <v>89</v>
      </c>
      <c r="BZ116" s="16" t="s">
        <v>90</v>
      </c>
      <c r="CA116" s="16" t="s">
        <v>91</v>
      </c>
      <c r="CB116" s="16" t="s">
        <v>92</v>
      </c>
      <c r="CC116" s="16" t="s">
        <v>93</v>
      </c>
      <c r="CD116" s="16" t="s">
        <v>94</v>
      </c>
      <c r="CE116" s="16" t="s">
        <v>95</v>
      </c>
      <c r="CF116" s="16" t="s">
        <v>96</v>
      </c>
      <c r="CG116" s="16" t="s">
        <v>97</v>
      </c>
      <c r="CH116" s="15" t="s">
        <v>98</v>
      </c>
      <c r="CI116" s="16" t="s">
        <v>99</v>
      </c>
      <c r="CJ116" s="16" t="s">
        <v>100</v>
      </c>
      <c r="CK116" s="16" t="s">
        <v>101</v>
      </c>
      <c r="CL116" s="16" t="s">
        <v>102</v>
      </c>
      <c r="CM116" s="16" t="s">
        <v>103</v>
      </c>
      <c r="CN116" s="69"/>
      <c r="CO116" s="69"/>
      <c r="CP116" s="35" t="s">
        <v>104</v>
      </c>
      <c r="CQ116" s="35" t="s">
        <v>105</v>
      </c>
      <c r="CR116" s="35" t="s">
        <v>106</v>
      </c>
      <c r="CS116" s="35" t="s">
        <v>107</v>
      </c>
      <c r="CT116" s="35" t="s">
        <v>323</v>
      </c>
      <c r="CU116" s="35" t="s">
        <v>108</v>
      </c>
      <c r="CV116" s="35" t="s">
        <v>109</v>
      </c>
      <c r="CW116" s="35" t="s">
        <v>110</v>
      </c>
    </row>
    <row r="117" spans="1:101" x14ac:dyDescent="0.2">
      <c r="A117" s="129"/>
      <c r="B117" s="42" t="s">
        <v>161</v>
      </c>
      <c r="C117" s="129"/>
      <c r="D117" s="128"/>
      <c r="E117" s="70">
        <f t="shared" ref="E117:E126" si="33">SUM(F117:CW117)</f>
        <v>0</v>
      </c>
      <c r="F117" s="137"/>
      <c r="G117" s="28"/>
      <c r="H117" s="28"/>
      <c r="I117" s="28"/>
      <c r="J117" s="28"/>
      <c r="K117" s="28"/>
      <c r="L117" s="28"/>
      <c r="M117" s="28"/>
      <c r="N117" s="28"/>
      <c r="O117" s="28"/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  <c r="BA117" s="28"/>
      <c r="BB117" s="28"/>
      <c r="BC117" s="28"/>
      <c r="BD117" s="28"/>
      <c r="BE117" s="28"/>
      <c r="BF117" s="28"/>
      <c r="BG117" s="28"/>
      <c r="BH117" s="28"/>
      <c r="BI117" s="28"/>
      <c r="BJ117" s="28"/>
      <c r="BK117" s="28"/>
      <c r="BL117" s="28"/>
      <c r="BM117" s="28"/>
      <c r="BN117" s="28"/>
      <c r="BO117" s="28"/>
      <c r="BP117" s="28"/>
      <c r="BQ117" s="28"/>
      <c r="BR117" s="28"/>
      <c r="BS117" s="28"/>
      <c r="BT117" s="28"/>
      <c r="BU117" s="28"/>
      <c r="BV117" s="28"/>
      <c r="BW117" s="28"/>
      <c r="BX117" s="28"/>
      <c r="BY117" s="28"/>
      <c r="BZ117" s="28"/>
      <c r="CA117" s="28"/>
      <c r="CB117" s="28"/>
      <c r="CC117" s="28"/>
      <c r="CD117" s="28"/>
      <c r="CE117" s="28"/>
      <c r="CF117" s="28"/>
      <c r="CG117" s="28"/>
      <c r="CH117" s="28"/>
      <c r="CI117" s="28"/>
      <c r="CJ117" s="28"/>
      <c r="CK117" s="28"/>
      <c r="CL117" s="28"/>
      <c r="CM117" s="28"/>
      <c r="CN117" s="28"/>
      <c r="CO117" s="28"/>
      <c r="CP117" s="28"/>
      <c r="CQ117" s="28"/>
      <c r="CR117" s="28"/>
      <c r="CS117" s="28"/>
      <c r="CT117" s="28"/>
      <c r="CU117" s="28"/>
      <c r="CV117" s="28"/>
      <c r="CW117" s="28"/>
    </row>
    <row r="118" spans="1:101" x14ac:dyDescent="0.2">
      <c r="A118" s="129"/>
      <c r="B118" s="139" t="s">
        <v>219</v>
      </c>
      <c r="C118" s="129" t="s">
        <v>112</v>
      </c>
      <c r="D118" s="170" t="s">
        <v>220</v>
      </c>
      <c r="E118" s="70">
        <f t="shared" si="33"/>
        <v>627500</v>
      </c>
      <c r="F118" s="28">
        <f t="shared" ref="F118:AK118" si="34">F127</f>
        <v>0</v>
      </c>
      <c r="G118" s="28">
        <f t="shared" si="34"/>
        <v>600</v>
      </c>
      <c r="H118" s="28">
        <f t="shared" si="34"/>
        <v>3300</v>
      </c>
      <c r="I118" s="28">
        <f t="shared" si="34"/>
        <v>0</v>
      </c>
      <c r="J118" s="28">
        <f t="shared" si="34"/>
        <v>600</v>
      </c>
      <c r="K118" s="28">
        <f t="shared" si="34"/>
        <v>900</v>
      </c>
      <c r="L118" s="28">
        <f t="shared" si="34"/>
        <v>4200</v>
      </c>
      <c r="M118" s="28">
        <f t="shared" si="34"/>
        <v>2100</v>
      </c>
      <c r="N118" s="28">
        <f t="shared" si="34"/>
        <v>600</v>
      </c>
      <c r="O118" s="28">
        <f t="shared" si="34"/>
        <v>3300</v>
      </c>
      <c r="P118" s="28">
        <f t="shared" si="34"/>
        <v>0</v>
      </c>
      <c r="Q118" s="28">
        <f t="shared" si="34"/>
        <v>1800</v>
      </c>
      <c r="R118" s="28">
        <f t="shared" si="34"/>
        <v>4800</v>
      </c>
      <c r="S118" s="28">
        <f t="shared" si="34"/>
        <v>7800</v>
      </c>
      <c r="T118" s="28">
        <f t="shared" si="34"/>
        <v>3000</v>
      </c>
      <c r="U118" s="28">
        <f t="shared" si="34"/>
        <v>900</v>
      </c>
      <c r="V118" s="28">
        <f t="shared" si="34"/>
        <v>4800</v>
      </c>
      <c r="W118" s="28">
        <f t="shared" si="34"/>
        <v>2400</v>
      </c>
      <c r="X118" s="28">
        <f t="shared" si="34"/>
        <v>900</v>
      </c>
      <c r="Y118" s="28">
        <f t="shared" si="34"/>
        <v>10500</v>
      </c>
      <c r="Z118" s="28">
        <f t="shared" si="34"/>
        <v>0</v>
      </c>
      <c r="AA118" s="28">
        <f t="shared" si="34"/>
        <v>8700</v>
      </c>
      <c r="AB118" s="28">
        <f t="shared" si="34"/>
        <v>24900</v>
      </c>
      <c r="AC118" s="28">
        <f t="shared" si="34"/>
        <v>21300</v>
      </c>
      <c r="AD118" s="28">
        <f t="shared" si="34"/>
        <v>5100</v>
      </c>
      <c r="AE118" s="28">
        <f t="shared" si="34"/>
        <v>6300</v>
      </c>
      <c r="AF118" s="28">
        <f t="shared" si="34"/>
        <v>17400</v>
      </c>
      <c r="AG118" s="28">
        <f t="shared" si="34"/>
        <v>8400</v>
      </c>
      <c r="AH118" s="28">
        <f t="shared" si="34"/>
        <v>16500</v>
      </c>
      <c r="AI118" s="28">
        <f t="shared" si="34"/>
        <v>0</v>
      </c>
      <c r="AJ118" s="28">
        <f t="shared" si="34"/>
        <v>22200</v>
      </c>
      <c r="AK118" s="28">
        <f t="shared" si="34"/>
        <v>8100</v>
      </c>
      <c r="AL118" s="28">
        <f t="shared" ref="AL118:BQ118" si="35">AL127</f>
        <v>7200</v>
      </c>
      <c r="AM118" s="28">
        <f t="shared" si="35"/>
        <v>9300</v>
      </c>
      <c r="AN118" s="28">
        <f t="shared" si="35"/>
        <v>7200</v>
      </c>
      <c r="AO118" s="28">
        <f t="shared" si="35"/>
        <v>2400</v>
      </c>
      <c r="AP118" s="28">
        <f t="shared" si="35"/>
        <v>13800</v>
      </c>
      <c r="AQ118" s="28">
        <f t="shared" si="35"/>
        <v>7200</v>
      </c>
      <c r="AR118" s="28">
        <f t="shared" si="35"/>
        <v>4800</v>
      </c>
      <c r="AS118" s="28">
        <f t="shared" si="35"/>
        <v>9600</v>
      </c>
      <c r="AT118" s="28">
        <f t="shared" si="35"/>
        <v>4200</v>
      </c>
      <c r="AU118" s="28">
        <f t="shared" si="35"/>
        <v>41000</v>
      </c>
      <c r="AV118" s="28">
        <f t="shared" si="35"/>
        <v>0</v>
      </c>
      <c r="AW118" s="28">
        <f t="shared" si="35"/>
        <v>17100</v>
      </c>
      <c r="AX118" s="28">
        <f t="shared" si="35"/>
        <v>35700</v>
      </c>
      <c r="AY118" s="28">
        <f t="shared" si="35"/>
        <v>3600</v>
      </c>
      <c r="AZ118" s="28">
        <f t="shared" si="35"/>
        <v>1800</v>
      </c>
      <c r="BA118" s="28">
        <f t="shared" si="35"/>
        <v>7500</v>
      </c>
      <c r="BB118" s="28">
        <f t="shared" si="35"/>
        <v>16200</v>
      </c>
      <c r="BC118" s="28">
        <f t="shared" si="35"/>
        <v>7800</v>
      </c>
      <c r="BD118" s="28">
        <f t="shared" si="35"/>
        <v>3900</v>
      </c>
      <c r="BE118" s="28">
        <f t="shared" si="35"/>
        <v>0</v>
      </c>
      <c r="BF118" s="28">
        <f t="shared" si="35"/>
        <v>12000</v>
      </c>
      <c r="BG118" s="28">
        <f t="shared" si="35"/>
        <v>7200</v>
      </c>
      <c r="BH118" s="28">
        <f t="shared" si="35"/>
        <v>7200</v>
      </c>
      <c r="BI118" s="28">
        <f t="shared" si="35"/>
        <v>9900</v>
      </c>
      <c r="BJ118" s="28">
        <f t="shared" si="35"/>
        <v>27600</v>
      </c>
      <c r="BK118" s="28">
        <f t="shared" si="35"/>
        <v>7500</v>
      </c>
      <c r="BL118" s="28">
        <f t="shared" si="35"/>
        <v>7800</v>
      </c>
      <c r="BM118" s="28">
        <f t="shared" si="35"/>
        <v>6000</v>
      </c>
      <c r="BN118" s="28">
        <f t="shared" si="35"/>
        <v>4800</v>
      </c>
      <c r="BO118" s="28">
        <f t="shared" si="35"/>
        <v>0</v>
      </c>
      <c r="BP118" s="28">
        <f t="shared" si="35"/>
        <v>12600</v>
      </c>
      <c r="BQ118" s="28">
        <f t="shared" si="35"/>
        <v>12900</v>
      </c>
      <c r="BR118" s="28">
        <f t="shared" ref="BR118:CM118" si="36">BR127</f>
        <v>11100</v>
      </c>
      <c r="BS118" s="28">
        <f t="shared" si="36"/>
        <v>5700</v>
      </c>
      <c r="BT118" s="28">
        <f t="shared" si="36"/>
        <v>15000</v>
      </c>
      <c r="BU118" s="28">
        <f t="shared" si="36"/>
        <v>0</v>
      </c>
      <c r="BV118" s="28">
        <f t="shared" si="36"/>
        <v>600</v>
      </c>
      <c r="BW118" s="28">
        <f t="shared" si="36"/>
        <v>16200</v>
      </c>
      <c r="BX118" s="28">
        <f t="shared" si="36"/>
        <v>0</v>
      </c>
      <c r="BY118" s="28">
        <f t="shared" si="36"/>
        <v>3900</v>
      </c>
      <c r="BZ118" s="28">
        <f t="shared" si="36"/>
        <v>7500</v>
      </c>
      <c r="CA118" s="28">
        <f t="shared" si="36"/>
        <v>27900</v>
      </c>
      <c r="CB118" s="28">
        <f t="shared" si="36"/>
        <v>1500</v>
      </c>
      <c r="CC118" s="28">
        <f t="shared" si="36"/>
        <v>300</v>
      </c>
      <c r="CD118" s="28">
        <f t="shared" si="36"/>
        <v>900</v>
      </c>
      <c r="CE118" s="28">
        <f t="shared" si="36"/>
        <v>7200</v>
      </c>
      <c r="CF118" s="28">
        <f t="shared" si="36"/>
        <v>4200</v>
      </c>
      <c r="CG118" s="28">
        <f t="shared" si="36"/>
        <v>12900</v>
      </c>
      <c r="CH118" s="28">
        <f t="shared" si="36"/>
        <v>0</v>
      </c>
      <c r="CI118" s="28">
        <f t="shared" si="36"/>
        <v>1200</v>
      </c>
      <c r="CJ118" s="28">
        <f t="shared" si="36"/>
        <v>600</v>
      </c>
      <c r="CK118" s="28">
        <f t="shared" si="36"/>
        <v>600</v>
      </c>
      <c r="CL118" s="28">
        <f t="shared" si="36"/>
        <v>2700</v>
      </c>
      <c r="CM118" s="28">
        <f t="shared" si="36"/>
        <v>300</v>
      </c>
      <c r="CN118" s="28"/>
      <c r="CO118" s="28"/>
      <c r="CP118" s="28"/>
      <c r="CQ118" s="28"/>
      <c r="CR118" s="28"/>
      <c r="CS118" s="28"/>
      <c r="CT118" s="28"/>
      <c r="CU118" s="28"/>
      <c r="CV118" s="28"/>
      <c r="CW118" s="28"/>
    </row>
    <row r="119" spans="1:101" ht="101.25" x14ac:dyDescent="0.2">
      <c r="A119" s="129"/>
      <c r="B119" s="139" t="s">
        <v>221</v>
      </c>
      <c r="C119" s="129" t="s">
        <v>112</v>
      </c>
      <c r="D119" s="170" t="s">
        <v>222</v>
      </c>
      <c r="E119" s="70">
        <f t="shared" si="33"/>
        <v>332900</v>
      </c>
      <c r="F119" s="28">
        <f t="shared" ref="F119:AK119" si="37">F143</f>
        <v>47500</v>
      </c>
      <c r="G119" s="28">
        <f t="shared" si="37"/>
        <v>0</v>
      </c>
      <c r="H119" s="28">
        <f t="shared" si="37"/>
        <v>0</v>
      </c>
      <c r="I119" s="28">
        <f t="shared" si="37"/>
        <v>0</v>
      </c>
      <c r="J119" s="28">
        <f t="shared" si="37"/>
        <v>0</v>
      </c>
      <c r="K119" s="28">
        <f t="shared" si="37"/>
        <v>0</v>
      </c>
      <c r="L119" s="28">
        <f t="shared" si="37"/>
        <v>4000</v>
      </c>
      <c r="M119" s="28">
        <f t="shared" si="37"/>
        <v>9000</v>
      </c>
      <c r="N119" s="28">
        <f t="shared" si="37"/>
        <v>0</v>
      </c>
      <c r="O119" s="28">
        <f t="shared" si="37"/>
        <v>0</v>
      </c>
      <c r="P119" s="28">
        <f t="shared" si="37"/>
        <v>49800</v>
      </c>
      <c r="Q119" s="28">
        <f t="shared" si="37"/>
        <v>0</v>
      </c>
      <c r="R119" s="28">
        <f t="shared" si="37"/>
        <v>4000</v>
      </c>
      <c r="S119" s="28">
        <f t="shared" si="37"/>
        <v>0</v>
      </c>
      <c r="T119" s="28">
        <f t="shared" si="37"/>
        <v>0</v>
      </c>
      <c r="U119" s="28">
        <f t="shared" si="37"/>
        <v>0</v>
      </c>
      <c r="V119" s="28">
        <f t="shared" si="37"/>
        <v>2000</v>
      </c>
      <c r="W119" s="28">
        <f t="shared" si="37"/>
        <v>6000</v>
      </c>
      <c r="X119" s="28">
        <f t="shared" si="37"/>
        <v>0</v>
      </c>
      <c r="Y119" s="28">
        <f t="shared" si="37"/>
        <v>0</v>
      </c>
      <c r="Z119" s="28">
        <f t="shared" si="37"/>
        <v>56500</v>
      </c>
      <c r="AA119" s="28">
        <f t="shared" si="37"/>
        <v>0</v>
      </c>
      <c r="AB119" s="28">
        <f t="shared" si="37"/>
        <v>8000</v>
      </c>
      <c r="AC119" s="28">
        <f t="shared" si="37"/>
        <v>5000</v>
      </c>
      <c r="AD119" s="28">
        <f t="shared" si="37"/>
        <v>0</v>
      </c>
      <c r="AE119" s="28">
        <f t="shared" si="37"/>
        <v>0</v>
      </c>
      <c r="AF119" s="28">
        <f t="shared" si="37"/>
        <v>0</v>
      </c>
      <c r="AG119" s="28">
        <f t="shared" si="37"/>
        <v>5000</v>
      </c>
      <c r="AH119" s="28">
        <f t="shared" si="37"/>
        <v>1000</v>
      </c>
      <c r="AI119" s="28">
        <f t="shared" si="37"/>
        <v>3600</v>
      </c>
      <c r="AJ119" s="28">
        <f t="shared" si="37"/>
        <v>0</v>
      </c>
      <c r="AK119" s="28">
        <f t="shared" si="37"/>
        <v>0</v>
      </c>
      <c r="AL119" s="28">
        <f t="shared" ref="AL119:BQ119" si="38">AL143</f>
        <v>0</v>
      </c>
      <c r="AM119" s="28">
        <f t="shared" si="38"/>
        <v>0</v>
      </c>
      <c r="AN119" s="28">
        <f t="shared" si="38"/>
        <v>0</v>
      </c>
      <c r="AO119" s="28">
        <f t="shared" si="38"/>
        <v>0</v>
      </c>
      <c r="AP119" s="28">
        <f t="shared" si="38"/>
        <v>0</v>
      </c>
      <c r="AQ119" s="28">
        <f t="shared" si="38"/>
        <v>0</v>
      </c>
      <c r="AR119" s="28">
        <f t="shared" si="38"/>
        <v>0</v>
      </c>
      <c r="AS119" s="28">
        <f t="shared" si="38"/>
        <v>0</v>
      </c>
      <c r="AT119" s="28">
        <f t="shared" si="38"/>
        <v>0</v>
      </c>
      <c r="AU119" s="28">
        <f t="shared" si="38"/>
        <v>0</v>
      </c>
      <c r="AV119" s="28">
        <f t="shared" si="38"/>
        <v>1000</v>
      </c>
      <c r="AW119" s="28">
        <f t="shared" si="38"/>
        <v>0</v>
      </c>
      <c r="AX119" s="28">
        <f t="shared" si="38"/>
        <v>0</v>
      </c>
      <c r="AY119" s="28">
        <f t="shared" si="38"/>
        <v>0</v>
      </c>
      <c r="AZ119" s="28">
        <f t="shared" si="38"/>
        <v>0</v>
      </c>
      <c r="BA119" s="28">
        <f t="shared" si="38"/>
        <v>0</v>
      </c>
      <c r="BB119" s="28">
        <f t="shared" si="38"/>
        <v>0</v>
      </c>
      <c r="BC119" s="28">
        <f t="shared" si="38"/>
        <v>0</v>
      </c>
      <c r="BD119" s="28">
        <f t="shared" si="38"/>
        <v>0</v>
      </c>
      <c r="BE119" s="28">
        <f t="shared" si="38"/>
        <v>37000</v>
      </c>
      <c r="BF119" s="28">
        <f t="shared" si="38"/>
        <v>0</v>
      </c>
      <c r="BG119" s="28">
        <f t="shared" si="38"/>
        <v>0</v>
      </c>
      <c r="BH119" s="28">
        <f t="shared" si="38"/>
        <v>1000</v>
      </c>
      <c r="BI119" s="28">
        <f t="shared" si="38"/>
        <v>1000</v>
      </c>
      <c r="BJ119" s="28">
        <f t="shared" si="38"/>
        <v>0</v>
      </c>
      <c r="BK119" s="28">
        <f t="shared" si="38"/>
        <v>4000</v>
      </c>
      <c r="BL119" s="28">
        <f t="shared" si="38"/>
        <v>0</v>
      </c>
      <c r="BM119" s="28">
        <f t="shared" si="38"/>
        <v>0</v>
      </c>
      <c r="BN119" s="28">
        <f t="shared" si="38"/>
        <v>4000</v>
      </c>
      <c r="BO119" s="28">
        <f t="shared" si="38"/>
        <v>50000</v>
      </c>
      <c r="BP119" s="28">
        <f t="shared" si="38"/>
        <v>0</v>
      </c>
      <c r="BQ119" s="28">
        <f t="shared" si="38"/>
        <v>0</v>
      </c>
      <c r="BR119" s="28">
        <f t="shared" ref="BR119:CM119" si="39">BR143</f>
        <v>0</v>
      </c>
      <c r="BS119" s="28">
        <f t="shared" si="39"/>
        <v>0</v>
      </c>
      <c r="BT119" s="28">
        <f t="shared" si="39"/>
        <v>8000</v>
      </c>
      <c r="BU119" s="28">
        <f t="shared" si="39"/>
        <v>0</v>
      </c>
      <c r="BV119" s="28">
        <f t="shared" si="39"/>
        <v>0</v>
      </c>
      <c r="BW119" s="28">
        <f t="shared" si="39"/>
        <v>0</v>
      </c>
      <c r="BX119" s="28">
        <f t="shared" si="39"/>
        <v>500</v>
      </c>
      <c r="BY119" s="28">
        <f t="shared" si="39"/>
        <v>0</v>
      </c>
      <c r="BZ119" s="28">
        <f t="shared" si="39"/>
        <v>0</v>
      </c>
      <c r="CA119" s="28">
        <f t="shared" si="39"/>
        <v>0</v>
      </c>
      <c r="CB119" s="28">
        <f t="shared" si="39"/>
        <v>0</v>
      </c>
      <c r="CC119" s="28">
        <f t="shared" si="39"/>
        <v>0</v>
      </c>
      <c r="CD119" s="28">
        <f t="shared" si="39"/>
        <v>0</v>
      </c>
      <c r="CE119" s="28">
        <f t="shared" si="39"/>
        <v>0</v>
      </c>
      <c r="CF119" s="28">
        <f t="shared" si="39"/>
        <v>0</v>
      </c>
      <c r="CG119" s="28">
        <f t="shared" si="39"/>
        <v>0</v>
      </c>
      <c r="CH119" s="28">
        <f t="shared" si="39"/>
        <v>18000</v>
      </c>
      <c r="CI119" s="28">
        <f t="shared" si="39"/>
        <v>0</v>
      </c>
      <c r="CJ119" s="28">
        <f t="shared" si="39"/>
        <v>3000</v>
      </c>
      <c r="CK119" s="28">
        <f t="shared" si="39"/>
        <v>4000</v>
      </c>
      <c r="CL119" s="28">
        <f t="shared" si="39"/>
        <v>0</v>
      </c>
      <c r="CM119" s="28">
        <f t="shared" si="39"/>
        <v>0</v>
      </c>
      <c r="CN119" s="28"/>
      <c r="CO119" s="28"/>
      <c r="CP119" s="28"/>
      <c r="CQ119" s="28"/>
      <c r="CR119" s="28"/>
      <c r="CS119" s="28"/>
      <c r="CT119" s="28"/>
      <c r="CU119" s="28"/>
      <c r="CV119" s="28"/>
      <c r="CW119" s="28"/>
    </row>
    <row r="120" spans="1:101" x14ac:dyDescent="0.2">
      <c r="A120" s="129"/>
      <c r="B120" s="145"/>
      <c r="C120" s="129"/>
      <c r="D120" s="128"/>
      <c r="E120" s="70">
        <f t="shared" si="33"/>
        <v>0</v>
      </c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</row>
    <row r="121" spans="1:101" x14ac:dyDescent="0.2">
      <c r="A121" s="129"/>
      <c r="B121" s="42" t="s">
        <v>157</v>
      </c>
      <c r="C121" s="129"/>
      <c r="D121" s="128"/>
      <c r="E121" s="70">
        <f t="shared" si="33"/>
        <v>0</v>
      </c>
      <c r="F121" s="28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  <c r="BA121" s="28"/>
      <c r="BB121" s="28"/>
      <c r="BC121" s="28"/>
      <c r="BD121" s="28"/>
      <c r="BE121" s="28"/>
      <c r="BF121" s="28"/>
      <c r="BG121" s="28"/>
      <c r="BH121" s="28"/>
      <c r="BI121" s="28"/>
      <c r="BJ121" s="28"/>
      <c r="BK121" s="28"/>
      <c r="BL121" s="28"/>
      <c r="BM121" s="28"/>
      <c r="BN121" s="28"/>
      <c r="BO121" s="28"/>
      <c r="BP121" s="28"/>
      <c r="BQ121" s="28"/>
      <c r="BR121" s="28"/>
      <c r="BS121" s="28"/>
      <c r="BT121" s="28"/>
      <c r="BU121" s="28"/>
      <c r="BV121" s="28"/>
      <c r="BW121" s="28"/>
      <c r="BX121" s="28"/>
      <c r="BY121" s="28"/>
      <c r="BZ121" s="28"/>
      <c r="CA121" s="28"/>
      <c r="CB121" s="28"/>
      <c r="CC121" s="28"/>
      <c r="CD121" s="28"/>
      <c r="CE121" s="28"/>
      <c r="CF121" s="28"/>
      <c r="CG121" s="28"/>
      <c r="CH121" s="28"/>
      <c r="CI121" s="28"/>
      <c r="CJ121" s="28"/>
      <c r="CK121" s="28"/>
      <c r="CL121" s="28"/>
      <c r="CM121" s="28"/>
      <c r="CN121" s="28"/>
      <c r="CO121" s="28"/>
      <c r="CP121" s="28"/>
      <c r="CQ121" s="28"/>
      <c r="CR121" s="28"/>
      <c r="CS121" s="28"/>
      <c r="CT121" s="28"/>
      <c r="CU121" s="28"/>
      <c r="CV121" s="28"/>
      <c r="CW121" s="28"/>
    </row>
    <row r="122" spans="1:101" s="100" customFormat="1" ht="67.5" x14ac:dyDescent="0.2">
      <c r="A122" s="171"/>
      <c r="B122" s="172" t="s">
        <v>223</v>
      </c>
      <c r="C122" s="171" t="s">
        <v>224</v>
      </c>
      <c r="D122" s="173" t="s">
        <v>225</v>
      </c>
      <c r="E122" s="70">
        <f t="shared" si="33"/>
        <v>70000</v>
      </c>
      <c r="F122" s="122">
        <v>4000</v>
      </c>
      <c r="G122" s="122">
        <v>0</v>
      </c>
      <c r="H122" s="122">
        <v>2000</v>
      </c>
      <c r="I122" s="122">
        <v>0</v>
      </c>
      <c r="J122" s="122">
        <v>0</v>
      </c>
      <c r="K122" s="122">
        <v>1500</v>
      </c>
      <c r="L122" s="122">
        <v>2000</v>
      </c>
      <c r="M122" s="122">
        <v>1500</v>
      </c>
      <c r="N122" s="122">
        <v>1500</v>
      </c>
      <c r="O122" s="122">
        <v>1500</v>
      </c>
      <c r="P122" s="122">
        <v>4200</v>
      </c>
      <c r="Q122" s="122">
        <v>0</v>
      </c>
      <c r="R122" s="122">
        <v>2500</v>
      </c>
      <c r="S122" s="122">
        <v>3000</v>
      </c>
      <c r="T122" s="122">
        <v>0</v>
      </c>
      <c r="U122" s="122">
        <v>2000</v>
      </c>
      <c r="V122" s="122">
        <v>1500</v>
      </c>
      <c r="W122" s="122">
        <v>0</v>
      </c>
      <c r="X122" s="122">
        <v>0</v>
      </c>
      <c r="Y122" s="122">
        <v>1500</v>
      </c>
      <c r="Z122" s="122">
        <v>0</v>
      </c>
      <c r="AA122" s="122">
        <v>0</v>
      </c>
      <c r="AB122" s="122">
        <v>0</v>
      </c>
      <c r="AC122" s="122">
        <v>0</v>
      </c>
      <c r="AD122" s="122">
        <v>0</v>
      </c>
      <c r="AE122" s="122">
        <v>0</v>
      </c>
      <c r="AF122" s="122">
        <v>0</v>
      </c>
      <c r="AG122" s="122">
        <v>0</v>
      </c>
      <c r="AH122" s="122">
        <v>0</v>
      </c>
      <c r="AI122" s="122">
        <v>0</v>
      </c>
      <c r="AJ122" s="122">
        <v>0</v>
      </c>
      <c r="AK122" s="122">
        <v>0</v>
      </c>
      <c r="AL122" s="122">
        <v>0</v>
      </c>
      <c r="AM122" s="122">
        <v>0</v>
      </c>
      <c r="AN122" s="122">
        <v>0</v>
      </c>
      <c r="AO122" s="122">
        <v>0</v>
      </c>
      <c r="AP122" s="122">
        <v>0</v>
      </c>
      <c r="AQ122" s="122">
        <v>0</v>
      </c>
      <c r="AR122" s="122">
        <v>0</v>
      </c>
      <c r="AS122" s="122">
        <v>0</v>
      </c>
      <c r="AT122" s="122">
        <v>0</v>
      </c>
      <c r="AU122" s="122">
        <v>0</v>
      </c>
      <c r="AV122" s="122">
        <v>0</v>
      </c>
      <c r="AW122" s="122">
        <v>0</v>
      </c>
      <c r="AX122" s="122">
        <v>0</v>
      </c>
      <c r="AY122" s="122">
        <v>0</v>
      </c>
      <c r="AZ122" s="122">
        <v>0</v>
      </c>
      <c r="BA122" s="122">
        <v>0</v>
      </c>
      <c r="BB122" s="122">
        <v>0</v>
      </c>
      <c r="BC122" s="122">
        <v>0</v>
      </c>
      <c r="BD122" s="122">
        <v>0</v>
      </c>
      <c r="BE122" s="122">
        <v>0</v>
      </c>
      <c r="BF122" s="122">
        <v>0</v>
      </c>
      <c r="BG122" s="122">
        <v>0</v>
      </c>
      <c r="BH122" s="122">
        <v>0</v>
      </c>
      <c r="BI122" s="122">
        <v>0</v>
      </c>
      <c r="BJ122" s="122">
        <v>0</v>
      </c>
      <c r="BK122" s="122">
        <v>0</v>
      </c>
      <c r="BL122" s="122">
        <v>0</v>
      </c>
      <c r="BM122" s="122">
        <v>0</v>
      </c>
      <c r="BN122" s="122">
        <v>0</v>
      </c>
      <c r="BO122" s="122">
        <v>4200</v>
      </c>
      <c r="BP122" s="122">
        <v>0</v>
      </c>
      <c r="BQ122" s="122">
        <v>3000</v>
      </c>
      <c r="BR122" s="122">
        <v>1500</v>
      </c>
      <c r="BS122" s="122">
        <v>0</v>
      </c>
      <c r="BT122" s="122">
        <v>3500</v>
      </c>
      <c r="BU122" s="122">
        <v>500</v>
      </c>
      <c r="BV122" s="122">
        <v>0</v>
      </c>
      <c r="BW122" s="122">
        <v>2000</v>
      </c>
      <c r="BX122" s="122">
        <v>6000</v>
      </c>
      <c r="BY122" s="122">
        <v>2000</v>
      </c>
      <c r="BZ122" s="122">
        <v>2000</v>
      </c>
      <c r="CA122" s="122">
        <v>3000</v>
      </c>
      <c r="CB122" s="122">
        <v>1000</v>
      </c>
      <c r="CC122" s="122">
        <v>500</v>
      </c>
      <c r="CD122" s="122">
        <v>0</v>
      </c>
      <c r="CE122" s="122">
        <v>2000</v>
      </c>
      <c r="CF122" s="122">
        <v>1500</v>
      </c>
      <c r="CG122" s="122">
        <v>3000</v>
      </c>
      <c r="CH122" s="122">
        <v>1600</v>
      </c>
      <c r="CI122" s="122">
        <v>500</v>
      </c>
      <c r="CJ122" s="122">
        <v>500</v>
      </c>
      <c r="CK122" s="122">
        <v>500</v>
      </c>
      <c r="CL122" s="122">
        <v>2000</v>
      </c>
      <c r="CM122" s="122">
        <v>500</v>
      </c>
      <c r="CN122" s="122"/>
      <c r="CO122" s="122"/>
      <c r="CP122" s="122"/>
      <c r="CQ122" s="122"/>
      <c r="CR122" s="122"/>
      <c r="CS122" s="122"/>
      <c r="CT122" s="122"/>
      <c r="CU122" s="122"/>
      <c r="CV122" s="122"/>
      <c r="CW122" s="122"/>
    </row>
    <row r="123" spans="1:101" s="100" customFormat="1" ht="67.5" x14ac:dyDescent="0.2">
      <c r="A123" s="171"/>
      <c r="B123" s="174" t="s">
        <v>226</v>
      </c>
      <c r="C123" s="175" t="s">
        <v>0</v>
      </c>
      <c r="D123" s="173" t="s">
        <v>227</v>
      </c>
      <c r="E123" s="70">
        <f t="shared" si="33"/>
        <v>870000</v>
      </c>
      <c r="F123" s="122">
        <v>0</v>
      </c>
      <c r="G123" s="122">
        <v>0</v>
      </c>
      <c r="H123" s="122">
        <v>0</v>
      </c>
      <c r="I123" s="122">
        <v>0</v>
      </c>
      <c r="J123" s="122">
        <v>0</v>
      </c>
      <c r="K123" s="122">
        <v>0</v>
      </c>
      <c r="L123" s="122">
        <v>0</v>
      </c>
      <c r="M123" s="122">
        <v>0</v>
      </c>
      <c r="N123" s="122">
        <v>0</v>
      </c>
      <c r="O123" s="122">
        <v>0</v>
      </c>
      <c r="P123" s="122">
        <v>0</v>
      </c>
      <c r="Q123" s="122">
        <v>0</v>
      </c>
      <c r="R123" s="122">
        <v>0</v>
      </c>
      <c r="S123" s="122">
        <v>0</v>
      </c>
      <c r="T123" s="122">
        <v>0</v>
      </c>
      <c r="U123" s="122">
        <v>0</v>
      </c>
      <c r="V123" s="122">
        <v>0</v>
      </c>
      <c r="W123" s="122">
        <v>0</v>
      </c>
      <c r="X123" s="122">
        <v>0</v>
      </c>
      <c r="Y123" s="122">
        <v>0</v>
      </c>
      <c r="Z123" s="122">
        <v>0</v>
      </c>
      <c r="AA123" s="122">
        <v>0</v>
      </c>
      <c r="AB123" s="122">
        <v>0</v>
      </c>
      <c r="AC123" s="122">
        <v>0</v>
      </c>
      <c r="AD123" s="122">
        <v>0</v>
      </c>
      <c r="AE123" s="122">
        <v>0</v>
      </c>
      <c r="AF123" s="122">
        <v>0</v>
      </c>
      <c r="AG123" s="122">
        <v>0</v>
      </c>
      <c r="AH123" s="122">
        <v>0</v>
      </c>
      <c r="AI123" s="122">
        <v>0</v>
      </c>
      <c r="AJ123" s="122">
        <v>0</v>
      </c>
      <c r="AK123" s="122">
        <v>0</v>
      </c>
      <c r="AL123" s="122">
        <v>0</v>
      </c>
      <c r="AM123" s="122">
        <v>0</v>
      </c>
      <c r="AN123" s="122">
        <v>0</v>
      </c>
      <c r="AO123" s="122">
        <v>0</v>
      </c>
      <c r="AP123" s="122">
        <v>0</v>
      </c>
      <c r="AQ123" s="122">
        <v>0</v>
      </c>
      <c r="AR123" s="122">
        <v>0</v>
      </c>
      <c r="AS123" s="122">
        <v>0</v>
      </c>
      <c r="AT123" s="122">
        <v>0</v>
      </c>
      <c r="AU123" s="122">
        <v>0</v>
      </c>
      <c r="AV123" s="122">
        <v>0</v>
      </c>
      <c r="AW123" s="122">
        <v>0</v>
      </c>
      <c r="AX123" s="122">
        <v>0</v>
      </c>
      <c r="AY123" s="122">
        <v>0</v>
      </c>
      <c r="AZ123" s="122">
        <v>0</v>
      </c>
      <c r="BA123" s="122">
        <v>0</v>
      </c>
      <c r="BB123" s="122">
        <v>0</v>
      </c>
      <c r="BC123" s="122">
        <v>0</v>
      </c>
      <c r="BD123" s="122">
        <v>0</v>
      </c>
      <c r="BE123" s="122">
        <v>0</v>
      </c>
      <c r="BF123" s="122">
        <v>0</v>
      </c>
      <c r="BG123" s="122">
        <v>0</v>
      </c>
      <c r="BH123" s="122">
        <v>0</v>
      </c>
      <c r="BI123" s="122">
        <v>0</v>
      </c>
      <c r="BJ123" s="122">
        <v>0</v>
      </c>
      <c r="BK123" s="122">
        <v>0</v>
      </c>
      <c r="BL123" s="122">
        <v>0</v>
      </c>
      <c r="BM123" s="122">
        <v>0</v>
      </c>
      <c r="BN123" s="122">
        <v>0</v>
      </c>
      <c r="BO123" s="122">
        <v>0</v>
      </c>
      <c r="BP123" s="122">
        <v>0</v>
      </c>
      <c r="BQ123" s="122">
        <v>0</v>
      </c>
      <c r="BR123" s="122">
        <v>0</v>
      </c>
      <c r="BS123" s="122">
        <v>0</v>
      </c>
      <c r="BT123" s="122">
        <v>0</v>
      </c>
      <c r="BU123" s="122">
        <v>0</v>
      </c>
      <c r="BV123" s="122">
        <v>0</v>
      </c>
      <c r="BW123" s="122">
        <v>0</v>
      </c>
      <c r="BX123" s="122">
        <v>0</v>
      </c>
      <c r="BY123" s="122">
        <v>0</v>
      </c>
      <c r="BZ123" s="122">
        <v>0</v>
      </c>
      <c r="CA123" s="122">
        <v>0</v>
      </c>
      <c r="CB123" s="122">
        <v>0</v>
      </c>
      <c r="CC123" s="122">
        <v>0</v>
      </c>
      <c r="CD123" s="122">
        <v>0</v>
      </c>
      <c r="CE123" s="122">
        <v>0</v>
      </c>
      <c r="CF123" s="122">
        <v>0</v>
      </c>
      <c r="CG123" s="122">
        <v>0</v>
      </c>
      <c r="CH123" s="122">
        <v>0</v>
      </c>
      <c r="CI123" s="122">
        <v>0</v>
      </c>
      <c r="CJ123" s="122">
        <v>0</v>
      </c>
      <c r="CK123" s="122">
        <v>0</v>
      </c>
      <c r="CL123" s="122">
        <v>0</v>
      </c>
      <c r="CM123" s="122">
        <v>0</v>
      </c>
      <c r="CN123" s="122">
        <v>870000</v>
      </c>
      <c r="CO123" s="122"/>
      <c r="CP123" s="122"/>
      <c r="CQ123" s="122"/>
      <c r="CR123" s="122"/>
      <c r="CS123" s="122"/>
      <c r="CT123" s="122"/>
      <c r="CU123" s="122"/>
      <c r="CV123" s="122"/>
      <c r="CW123" s="122"/>
    </row>
    <row r="124" spans="1:101" s="100" customFormat="1" x14ac:dyDescent="0.2">
      <c r="A124" s="171"/>
      <c r="B124" s="174" t="s">
        <v>228</v>
      </c>
      <c r="C124" s="175" t="s">
        <v>0</v>
      </c>
      <c r="D124" s="173" t="s">
        <v>229</v>
      </c>
      <c r="E124" s="70">
        <f t="shared" si="33"/>
        <v>175000</v>
      </c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  <c r="AA124" s="122"/>
      <c r="AB124" s="122"/>
      <c r="AC124" s="122"/>
      <c r="AD124" s="122"/>
      <c r="AE124" s="122"/>
      <c r="AF124" s="122"/>
      <c r="AG124" s="122"/>
      <c r="AH124" s="122"/>
      <c r="AI124" s="122"/>
      <c r="AJ124" s="122"/>
      <c r="AK124" s="122"/>
      <c r="AL124" s="122"/>
      <c r="AM124" s="122"/>
      <c r="AN124" s="122"/>
      <c r="AO124" s="122"/>
      <c r="AP124" s="122"/>
      <c r="AQ124" s="122"/>
      <c r="AR124" s="122"/>
      <c r="AS124" s="122"/>
      <c r="AT124" s="122"/>
      <c r="AU124" s="122"/>
      <c r="AV124" s="122"/>
      <c r="AW124" s="122"/>
      <c r="AX124" s="122"/>
      <c r="AY124" s="122"/>
      <c r="AZ124" s="122"/>
      <c r="BA124" s="122"/>
      <c r="BB124" s="122"/>
      <c r="BC124" s="122"/>
      <c r="BD124" s="122"/>
      <c r="BE124" s="122"/>
      <c r="BF124" s="122"/>
      <c r="BG124" s="122"/>
      <c r="BH124" s="122"/>
      <c r="BI124" s="122"/>
      <c r="BJ124" s="122"/>
      <c r="BK124" s="122"/>
      <c r="BL124" s="122"/>
      <c r="BM124" s="122"/>
      <c r="BN124" s="122"/>
      <c r="BO124" s="122"/>
      <c r="BP124" s="122"/>
      <c r="BQ124" s="122"/>
      <c r="BR124" s="122"/>
      <c r="BS124" s="122"/>
      <c r="BT124" s="122"/>
      <c r="BU124" s="122"/>
      <c r="BV124" s="122"/>
      <c r="BW124" s="122"/>
      <c r="BX124" s="122"/>
      <c r="BY124" s="122"/>
      <c r="BZ124" s="122"/>
      <c r="CA124" s="122"/>
      <c r="CB124" s="122"/>
      <c r="CC124" s="122"/>
      <c r="CD124" s="122"/>
      <c r="CE124" s="122"/>
      <c r="CF124" s="122"/>
      <c r="CG124" s="122"/>
      <c r="CH124" s="122"/>
      <c r="CI124" s="122"/>
      <c r="CJ124" s="122"/>
      <c r="CK124" s="122"/>
      <c r="CL124" s="122"/>
      <c r="CM124" s="122"/>
      <c r="CN124" s="122">
        <v>62500</v>
      </c>
      <c r="CO124" s="122"/>
      <c r="CP124" s="122">
        <f>62500+50000</f>
        <v>112500</v>
      </c>
      <c r="CQ124" s="122"/>
      <c r="CR124" s="122"/>
      <c r="CS124" s="122"/>
      <c r="CT124" s="122"/>
      <c r="CU124" s="122"/>
      <c r="CV124" s="122"/>
      <c r="CW124" s="122"/>
    </row>
    <row r="125" spans="1:101" s="100" customFormat="1" x14ac:dyDescent="0.2">
      <c r="A125" s="171"/>
      <c r="B125" s="174" t="s">
        <v>230</v>
      </c>
      <c r="C125" s="175" t="s">
        <v>0</v>
      </c>
      <c r="D125" s="173" t="s">
        <v>231</v>
      </c>
      <c r="E125" s="70">
        <f t="shared" si="33"/>
        <v>392000</v>
      </c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2"/>
      <c r="AC125" s="122"/>
      <c r="AD125" s="122"/>
      <c r="AE125" s="122"/>
      <c r="AF125" s="122"/>
      <c r="AG125" s="122"/>
      <c r="AH125" s="122"/>
      <c r="AI125" s="122"/>
      <c r="AJ125" s="122"/>
      <c r="AK125" s="122"/>
      <c r="AL125" s="122"/>
      <c r="AM125" s="122"/>
      <c r="AN125" s="122"/>
      <c r="AO125" s="122"/>
      <c r="AP125" s="122"/>
      <c r="AQ125" s="122"/>
      <c r="AR125" s="122"/>
      <c r="AS125" s="122"/>
      <c r="AT125" s="122"/>
      <c r="AU125" s="122"/>
      <c r="AV125" s="122"/>
      <c r="AW125" s="122"/>
      <c r="AX125" s="122"/>
      <c r="AY125" s="122"/>
      <c r="AZ125" s="122"/>
      <c r="BA125" s="122"/>
      <c r="BB125" s="122"/>
      <c r="BC125" s="122"/>
      <c r="BD125" s="122"/>
      <c r="BE125" s="122"/>
      <c r="BF125" s="122"/>
      <c r="BG125" s="122"/>
      <c r="BH125" s="122"/>
      <c r="BI125" s="122"/>
      <c r="BJ125" s="122"/>
      <c r="BK125" s="122"/>
      <c r="BL125" s="122"/>
      <c r="BM125" s="122"/>
      <c r="BN125" s="122"/>
      <c r="BO125" s="122"/>
      <c r="BP125" s="122"/>
      <c r="BQ125" s="122"/>
      <c r="BR125" s="122"/>
      <c r="BS125" s="122"/>
      <c r="BT125" s="122"/>
      <c r="BU125" s="122"/>
      <c r="BV125" s="122"/>
      <c r="BW125" s="122"/>
      <c r="BX125" s="122"/>
      <c r="BY125" s="122"/>
      <c r="BZ125" s="122"/>
      <c r="CA125" s="122"/>
      <c r="CB125" s="122"/>
      <c r="CC125" s="122"/>
      <c r="CD125" s="122"/>
      <c r="CE125" s="122"/>
      <c r="CF125" s="122"/>
      <c r="CG125" s="122"/>
      <c r="CH125" s="122"/>
      <c r="CI125" s="122"/>
      <c r="CJ125" s="122"/>
      <c r="CK125" s="122"/>
      <c r="CL125" s="122"/>
      <c r="CM125" s="122"/>
      <c r="CN125" s="122"/>
      <c r="CO125" s="122">
        <v>392000</v>
      </c>
      <c r="CP125" s="122"/>
      <c r="CQ125" s="122"/>
      <c r="CR125" s="122"/>
      <c r="CS125" s="122"/>
      <c r="CT125" s="122"/>
      <c r="CU125" s="122"/>
      <c r="CV125" s="122"/>
      <c r="CW125" s="122"/>
    </row>
    <row r="126" spans="1:101" hidden="1" x14ac:dyDescent="0.2">
      <c r="A126" s="176" t="s">
        <v>232</v>
      </c>
      <c r="B126" s="177" t="s">
        <v>233</v>
      </c>
      <c r="C126" s="101"/>
      <c r="D126" s="178"/>
      <c r="E126" s="179">
        <f t="shared" si="33"/>
        <v>0</v>
      </c>
      <c r="F126" s="179"/>
      <c r="G126" s="179"/>
      <c r="H126" s="179"/>
      <c r="I126" s="179"/>
      <c r="J126" s="179"/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  <c r="AA126" s="179"/>
      <c r="AB126" s="179"/>
      <c r="AC126" s="179"/>
      <c r="AD126" s="179"/>
      <c r="AE126" s="179"/>
      <c r="AF126" s="179"/>
      <c r="AG126" s="179"/>
      <c r="AH126" s="179"/>
      <c r="AI126" s="179"/>
      <c r="AJ126" s="179"/>
      <c r="AK126" s="179"/>
      <c r="AL126" s="179"/>
      <c r="AM126" s="179"/>
      <c r="AN126" s="179"/>
      <c r="AO126" s="179"/>
      <c r="AP126" s="179"/>
      <c r="AQ126" s="179"/>
      <c r="AR126" s="179"/>
      <c r="AS126" s="179"/>
      <c r="AT126" s="179"/>
      <c r="AU126" s="179"/>
      <c r="AV126" s="179"/>
      <c r="AW126" s="179"/>
      <c r="AX126" s="179"/>
      <c r="AY126" s="179"/>
      <c r="AZ126" s="179"/>
      <c r="BA126" s="179"/>
      <c r="BB126" s="179"/>
      <c r="BC126" s="179"/>
      <c r="BD126" s="179"/>
      <c r="BE126" s="179"/>
      <c r="BF126" s="179"/>
      <c r="BG126" s="179"/>
      <c r="BH126" s="179"/>
      <c r="BI126" s="179"/>
      <c r="BJ126" s="179"/>
      <c r="BK126" s="179"/>
      <c r="BL126" s="179"/>
      <c r="BM126" s="179"/>
      <c r="BN126" s="179"/>
      <c r="BO126" s="179"/>
      <c r="BP126" s="179"/>
      <c r="BQ126" s="179"/>
      <c r="BR126" s="179"/>
      <c r="BS126" s="179"/>
      <c r="BT126" s="179"/>
      <c r="BU126" s="179"/>
      <c r="BV126" s="179"/>
      <c r="BW126" s="179"/>
      <c r="BX126" s="179"/>
      <c r="BY126" s="179"/>
      <c r="BZ126" s="179"/>
      <c r="CA126" s="179"/>
      <c r="CB126" s="179"/>
      <c r="CC126" s="179"/>
      <c r="CD126" s="179"/>
      <c r="CE126" s="179"/>
      <c r="CF126" s="179"/>
      <c r="CG126" s="179"/>
      <c r="CH126" s="179"/>
      <c r="CI126" s="179"/>
      <c r="CJ126" s="179"/>
      <c r="CK126" s="179"/>
      <c r="CL126" s="179"/>
      <c r="CM126" s="179"/>
      <c r="CN126" s="179"/>
      <c r="CO126" s="179"/>
      <c r="CP126" s="179"/>
      <c r="CQ126" s="179"/>
      <c r="CR126" s="179"/>
      <c r="CS126" s="179"/>
      <c r="CT126" s="179"/>
      <c r="CU126" s="179"/>
      <c r="CV126" s="179"/>
      <c r="CW126" s="179"/>
    </row>
    <row r="127" spans="1:101" hidden="1" x14ac:dyDescent="0.2">
      <c r="A127" s="180"/>
      <c r="B127" s="181" t="s">
        <v>234</v>
      </c>
      <c r="C127" s="102"/>
      <c r="D127" s="182"/>
      <c r="E127" s="183">
        <v>627500</v>
      </c>
      <c r="F127" s="183"/>
      <c r="G127" s="183">
        <v>600</v>
      </c>
      <c r="H127" s="183">
        <v>3300</v>
      </c>
      <c r="I127" s="183">
        <v>0</v>
      </c>
      <c r="J127" s="183">
        <v>600</v>
      </c>
      <c r="K127" s="183">
        <v>900</v>
      </c>
      <c r="L127" s="183">
        <v>4200</v>
      </c>
      <c r="M127" s="183">
        <v>2100</v>
      </c>
      <c r="N127" s="183">
        <v>600</v>
      </c>
      <c r="O127" s="183">
        <v>3300</v>
      </c>
      <c r="P127" s="183"/>
      <c r="Q127" s="183">
        <v>1800</v>
      </c>
      <c r="R127" s="183">
        <v>4800</v>
      </c>
      <c r="S127" s="183">
        <v>7800</v>
      </c>
      <c r="T127" s="183">
        <v>3000</v>
      </c>
      <c r="U127" s="183">
        <v>900</v>
      </c>
      <c r="V127" s="183">
        <v>4800</v>
      </c>
      <c r="W127" s="183">
        <v>2400</v>
      </c>
      <c r="X127" s="183">
        <v>900</v>
      </c>
      <c r="Y127" s="183">
        <v>10500</v>
      </c>
      <c r="Z127" s="183"/>
      <c r="AA127" s="183">
        <v>8700</v>
      </c>
      <c r="AB127" s="183">
        <v>24900</v>
      </c>
      <c r="AC127" s="183">
        <v>21300</v>
      </c>
      <c r="AD127" s="183">
        <v>5100</v>
      </c>
      <c r="AE127" s="183">
        <v>6300</v>
      </c>
      <c r="AF127" s="183">
        <v>17400</v>
      </c>
      <c r="AG127" s="183">
        <v>8400</v>
      </c>
      <c r="AH127" s="183">
        <v>16500</v>
      </c>
      <c r="AI127" s="183"/>
      <c r="AJ127" s="183">
        <v>22200</v>
      </c>
      <c r="AK127" s="183">
        <v>8100</v>
      </c>
      <c r="AL127" s="183">
        <v>7200</v>
      </c>
      <c r="AM127" s="183">
        <v>9300</v>
      </c>
      <c r="AN127" s="183">
        <v>7200</v>
      </c>
      <c r="AO127" s="183">
        <v>2400</v>
      </c>
      <c r="AP127" s="183">
        <v>13800</v>
      </c>
      <c r="AQ127" s="183">
        <v>7200</v>
      </c>
      <c r="AR127" s="183">
        <v>4800</v>
      </c>
      <c r="AS127" s="183">
        <v>9600</v>
      </c>
      <c r="AT127" s="183">
        <v>4200</v>
      </c>
      <c r="AU127" s="183">
        <v>41000</v>
      </c>
      <c r="AV127" s="183"/>
      <c r="AW127" s="183">
        <v>17100</v>
      </c>
      <c r="AX127" s="183">
        <v>35700</v>
      </c>
      <c r="AY127" s="183">
        <v>3600</v>
      </c>
      <c r="AZ127" s="183">
        <v>1800</v>
      </c>
      <c r="BA127" s="183">
        <v>7500</v>
      </c>
      <c r="BB127" s="183">
        <v>16200</v>
      </c>
      <c r="BC127" s="183">
        <v>7800</v>
      </c>
      <c r="BD127" s="183">
        <v>3900</v>
      </c>
      <c r="BE127" s="183"/>
      <c r="BF127" s="183">
        <v>12000</v>
      </c>
      <c r="BG127" s="183">
        <v>7200</v>
      </c>
      <c r="BH127" s="183">
        <v>7200</v>
      </c>
      <c r="BI127" s="183">
        <v>9900</v>
      </c>
      <c r="BJ127" s="183">
        <v>27600</v>
      </c>
      <c r="BK127" s="183">
        <v>7500</v>
      </c>
      <c r="BL127" s="183">
        <v>7800</v>
      </c>
      <c r="BM127" s="183">
        <v>6000</v>
      </c>
      <c r="BN127" s="183">
        <v>4800</v>
      </c>
      <c r="BO127" s="183"/>
      <c r="BP127" s="183">
        <v>12600</v>
      </c>
      <c r="BQ127" s="183">
        <v>12900</v>
      </c>
      <c r="BR127" s="183">
        <v>11100</v>
      </c>
      <c r="BS127" s="183">
        <v>5700</v>
      </c>
      <c r="BT127" s="183">
        <v>15000</v>
      </c>
      <c r="BU127" s="183">
        <v>0</v>
      </c>
      <c r="BV127" s="183">
        <v>600</v>
      </c>
      <c r="BW127" s="183">
        <v>16200</v>
      </c>
      <c r="BX127" s="183"/>
      <c r="BY127" s="183">
        <v>3900</v>
      </c>
      <c r="BZ127" s="183">
        <v>7500</v>
      </c>
      <c r="CA127" s="183">
        <v>27900</v>
      </c>
      <c r="CB127" s="183">
        <v>1500</v>
      </c>
      <c r="CC127" s="183">
        <v>300</v>
      </c>
      <c r="CD127" s="183">
        <v>900</v>
      </c>
      <c r="CE127" s="183">
        <v>7200</v>
      </c>
      <c r="CF127" s="183">
        <v>4200</v>
      </c>
      <c r="CG127" s="183">
        <v>12900</v>
      </c>
      <c r="CH127" s="183"/>
      <c r="CI127" s="183">
        <v>1200</v>
      </c>
      <c r="CJ127" s="183">
        <v>600</v>
      </c>
      <c r="CK127" s="183">
        <v>600</v>
      </c>
      <c r="CL127" s="183">
        <v>2700</v>
      </c>
      <c r="CM127" s="183">
        <v>300</v>
      </c>
      <c r="CN127" s="183"/>
      <c r="CO127" s="183"/>
      <c r="CP127" s="183"/>
      <c r="CQ127" s="183"/>
      <c r="CR127" s="183"/>
      <c r="CS127" s="183"/>
      <c r="CT127" s="183"/>
      <c r="CU127" s="183"/>
      <c r="CV127" s="183"/>
      <c r="CW127" s="183"/>
    </row>
    <row r="128" spans="1:101" hidden="1" x14ac:dyDescent="0.2">
      <c r="A128" s="180"/>
      <c r="B128" s="177" t="s">
        <v>116</v>
      </c>
      <c r="C128" s="101"/>
      <c r="D128" s="178"/>
      <c r="E128" s="179"/>
      <c r="F128" s="179"/>
      <c r="G128" s="179"/>
      <c r="H128" s="179"/>
      <c r="I128" s="179"/>
      <c r="J128" s="179"/>
      <c r="K128" s="179"/>
      <c r="L128" s="179"/>
      <c r="M128" s="179"/>
      <c r="N128" s="179"/>
      <c r="O128" s="179"/>
      <c r="P128" s="179"/>
      <c r="Q128" s="179"/>
      <c r="R128" s="179"/>
      <c r="S128" s="179"/>
      <c r="T128" s="179"/>
      <c r="U128" s="179"/>
      <c r="V128" s="179"/>
      <c r="W128" s="179"/>
      <c r="X128" s="179"/>
      <c r="Y128" s="179"/>
      <c r="Z128" s="179"/>
      <c r="AA128" s="179"/>
      <c r="AB128" s="179"/>
      <c r="AC128" s="179"/>
      <c r="AD128" s="179"/>
      <c r="AE128" s="179"/>
      <c r="AF128" s="179"/>
      <c r="AG128" s="179"/>
      <c r="AH128" s="179"/>
      <c r="AI128" s="179"/>
      <c r="AJ128" s="179"/>
      <c r="AK128" s="179"/>
      <c r="AL128" s="179"/>
      <c r="AM128" s="179"/>
      <c r="AN128" s="179"/>
      <c r="AO128" s="179"/>
      <c r="AP128" s="179"/>
      <c r="AQ128" s="179"/>
      <c r="AR128" s="179"/>
      <c r="AS128" s="179"/>
      <c r="AT128" s="179"/>
      <c r="AU128" s="179"/>
      <c r="AV128" s="179"/>
      <c r="AW128" s="179"/>
      <c r="AX128" s="179"/>
      <c r="AY128" s="179"/>
      <c r="AZ128" s="179"/>
      <c r="BA128" s="179"/>
      <c r="BB128" s="179"/>
      <c r="BC128" s="179"/>
      <c r="BD128" s="179"/>
      <c r="BE128" s="179"/>
      <c r="BF128" s="179"/>
      <c r="BG128" s="179"/>
      <c r="BH128" s="179"/>
      <c r="BI128" s="179"/>
      <c r="BJ128" s="179"/>
      <c r="BK128" s="179"/>
      <c r="BL128" s="179"/>
      <c r="BM128" s="179"/>
      <c r="BN128" s="179"/>
      <c r="BO128" s="179"/>
      <c r="BP128" s="179"/>
      <c r="BQ128" s="179"/>
      <c r="BR128" s="179"/>
      <c r="BS128" s="179"/>
      <c r="BT128" s="179"/>
      <c r="BU128" s="179"/>
      <c r="BV128" s="179"/>
      <c r="BW128" s="179"/>
      <c r="BX128" s="179"/>
      <c r="BY128" s="179"/>
      <c r="BZ128" s="179"/>
      <c r="CA128" s="179"/>
      <c r="CB128" s="179"/>
      <c r="CC128" s="179"/>
      <c r="CD128" s="179"/>
      <c r="CE128" s="179"/>
      <c r="CF128" s="179"/>
      <c r="CG128" s="179"/>
      <c r="CH128" s="179"/>
      <c r="CI128" s="179"/>
      <c r="CJ128" s="179"/>
      <c r="CK128" s="179"/>
      <c r="CL128" s="179"/>
      <c r="CM128" s="179"/>
      <c r="CN128" s="179"/>
      <c r="CO128" s="179"/>
      <c r="CP128" s="179"/>
      <c r="CQ128" s="179"/>
      <c r="CR128" s="179"/>
      <c r="CS128" s="179"/>
      <c r="CT128" s="179"/>
      <c r="CU128" s="179"/>
      <c r="CV128" s="179"/>
      <c r="CW128" s="179"/>
    </row>
    <row r="129" spans="1:101" hidden="1" x14ac:dyDescent="0.2">
      <c r="A129" s="180"/>
      <c r="B129" s="181" t="s">
        <v>235</v>
      </c>
      <c r="C129" s="102"/>
      <c r="D129" s="182"/>
      <c r="E129" s="183">
        <f>SUM(F129:CW129)</f>
        <v>0</v>
      </c>
      <c r="F129" s="183"/>
      <c r="G129" s="183"/>
      <c r="H129" s="183"/>
      <c r="I129" s="183"/>
      <c r="J129" s="183"/>
      <c r="K129" s="183"/>
      <c r="L129" s="183"/>
      <c r="M129" s="183"/>
      <c r="N129" s="183"/>
      <c r="O129" s="183"/>
      <c r="P129" s="183"/>
      <c r="Q129" s="183"/>
      <c r="R129" s="183"/>
      <c r="S129" s="183"/>
      <c r="T129" s="183"/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  <c r="AF129" s="183"/>
      <c r="AG129" s="183"/>
      <c r="AH129" s="183"/>
      <c r="AI129" s="183"/>
      <c r="AJ129" s="183"/>
      <c r="AK129" s="183"/>
      <c r="AL129" s="183"/>
      <c r="AM129" s="183"/>
      <c r="AN129" s="183"/>
      <c r="AO129" s="183"/>
      <c r="AP129" s="183"/>
      <c r="AQ129" s="183"/>
      <c r="AR129" s="183"/>
      <c r="AS129" s="183"/>
      <c r="AT129" s="183"/>
      <c r="AU129" s="183"/>
      <c r="AV129" s="183"/>
      <c r="AW129" s="183"/>
      <c r="AX129" s="183"/>
      <c r="AY129" s="183"/>
      <c r="AZ129" s="183"/>
      <c r="BA129" s="183"/>
      <c r="BB129" s="183"/>
      <c r="BC129" s="183"/>
      <c r="BD129" s="183"/>
      <c r="BE129" s="183"/>
      <c r="BF129" s="183"/>
      <c r="BG129" s="183"/>
      <c r="BH129" s="183"/>
      <c r="BI129" s="183"/>
      <c r="BJ129" s="183"/>
      <c r="BK129" s="183"/>
      <c r="BL129" s="183"/>
      <c r="BM129" s="183"/>
      <c r="BN129" s="183"/>
      <c r="BO129" s="183"/>
      <c r="BP129" s="183"/>
      <c r="BQ129" s="183"/>
      <c r="BR129" s="183"/>
      <c r="BS129" s="183"/>
      <c r="BT129" s="183"/>
      <c r="BU129" s="183"/>
      <c r="BV129" s="183"/>
      <c r="BW129" s="183"/>
      <c r="BX129" s="183"/>
      <c r="BY129" s="183"/>
      <c r="BZ129" s="183"/>
      <c r="CA129" s="183"/>
      <c r="CB129" s="183"/>
      <c r="CC129" s="183"/>
      <c r="CD129" s="183"/>
      <c r="CE129" s="183"/>
      <c r="CF129" s="183"/>
      <c r="CG129" s="183"/>
      <c r="CH129" s="183"/>
      <c r="CI129" s="183"/>
      <c r="CJ129" s="183"/>
      <c r="CK129" s="183"/>
      <c r="CL129" s="183"/>
      <c r="CM129" s="183"/>
      <c r="CN129" s="183"/>
      <c r="CO129" s="183"/>
      <c r="CP129" s="183"/>
      <c r="CQ129" s="183"/>
      <c r="CR129" s="183"/>
      <c r="CS129" s="183"/>
      <c r="CT129" s="183"/>
      <c r="CU129" s="183"/>
      <c r="CV129" s="183"/>
      <c r="CW129" s="183"/>
    </row>
    <row r="130" spans="1:101" hidden="1" x14ac:dyDescent="0.2">
      <c r="A130" s="180"/>
      <c r="B130" s="177" t="s">
        <v>0</v>
      </c>
      <c r="C130" s="101"/>
      <c r="D130" s="178"/>
      <c r="E130" s="179">
        <f>SUM(F130:CW130)</f>
        <v>0</v>
      </c>
      <c r="F130" s="179"/>
      <c r="G130" s="179"/>
      <c r="H130" s="179"/>
      <c r="I130" s="179"/>
      <c r="J130" s="179"/>
      <c r="K130" s="179"/>
      <c r="L130" s="179"/>
      <c r="M130" s="179"/>
      <c r="N130" s="179"/>
      <c r="O130" s="179"/>
      <c r="P130" s="179"/>
      <c r="Q130" s="179"/>
      <c r="R130" s="179"/>
      <c r="S130" s="179"/>
      <c r="T130" s="179"/>
      <c r="U130" s="179"/>
      <c r="V130" s="179"/>
      <c r="W130" s="179"/>
      <c r="X130" s="179"/>
      <c r="Y130" s="179"/>
      <c r="Z130" s="179"/>
      <c r="AA130" s="179"/>
      <c r="AB130" s="179"/>
      <c r="AC130" s="179"/>
      <c r="AD130" s="179"/>
      <c r="AE130" s="179"/>
      <c r="AF130" s="179"/>
      <c r="AG130" s="179"/>
      <c r="AH130" s="179"/>
      <c r="AI130" s="179"/>
      <c r="AJ130" s="179"/>
      <c r="AK130" s="179"/>
      <c r="AL130" s="179"/>
      <c r="AM130" s="179"/>
      <c r="AN130" s="179"/>
      <c r="AO130" s="179"/>
      <c r="AP130" s="179"/>
      <c r="AQ130" s="179"/>
      <c r="AR130" s="179"/>
      <c r="AS130" s="179"/>
      <c r="AT130" s="179"/>
      <c r="AU130" s="179"/>
      <c r="AV130" s="179"/>
      <c r="AW130" s="179"/>
      <c r="AX130" s="179"/>
      <c r="AY130" s="179"/>
      <c r="AZ130" s="179"/>
      <c r="BA130" s="179"/>
      <c r="BB130" s="179"/>
      <c r="BC130" s="179"/>
      <c r="BD130" s="179"/>
      <c r="BE130" s="179"/>
      <c r="BF130" s="179"/>
      <c r="BG130" s="179"/>
      <c r="BH130" s="179"/>
      <c r="BI130" s="179"/>
      <c r="BJ130" s="179"/>
      <c r="BK130" s="179"/>
      <c r="BL130" s="179"/>
      <c r="BM130" s="179"/>
      <c r="BN130" s="179"/>
      <c r="BO130" s="179"/>
      <c r="BP130" s="179"/>
      <c r="BQ130" s="179"/>
      <c r="BR130" s="179"/>
      <c r="BS130" s="179"/>
      <c r="BT130" s="179"/>
      <c r="BU130" s="179"/>
      <c r="BV130" s="179"/>
      <c r="BW130" s="179"/>
      <c r="BX130" s="179"/>
      <c r="BY130" s="179"/>
      <c r="BZ130" s="179"/>
      <c r="CA130" s="179"/>
      <c r="CB130" s="179"/>
      <c r="CC130" s="179"/>
      <c r="CD130" s="179"/>
      <c r="CE130" s="179"/>
      <c r="CF130" s="179"/>
      <c r="CG130" s="179"/>
      <c r="CH130" s="179"/>
      <c r="CI130" s="179"/>
      <c r="CJ130" s="179"/>
      <c r="CK130" s="179"/>
      <c r="CL130" s="179"/>
      <c r="CM130" s="179"/>
      <c r="CN130" s="179"/>
      <c r="CO130" s="179"/>
      <c r="CP130" s="179"/>
      <c r="CQ130" s="179"/>
      <c r="CR130" s="179"/>
      <c r="CS130" s="179"/>
      <c r="CT130" s="179"/>
      <c r="CU130" s="179"/>
      <c r="CV130" s="179"/>
      <c r="CW130" s="179"/>
    </row>
    <row r="131" spans="1:101" hidden="1" x14ac:dyDescent="0.2">
      <c r="A131" s="180"/>
      <c r="B131" s="181" t="s">
        <v>236</v>
      </c>
      <c r="C131" s="102"/>
      <c r="D131" s="182"/>
      <c r="E131" s="183">
        <f>SUM(F131:CW131)</f>
        <v>0</v>
      </c>
      <c r="F131" s="183"/>
      <c r="G131" s="183"/>
      <c r="H131" s="183"/>
      <c r="I131" s="183"/>
      <c r="J131" s="183"/>
      <c r="K131" s="183"/>
      <c r="L131" s="183"/>
      <c r="M131" s="183"/>
      <c r="N131" s="183"/>
      <c r="O131" s="183"/>
      <c r="P131" s="183"/>
      <c r="Q131" s="183"/>
      <c r="R131" s="183"/>
      <c r="S131" s="183"/>
      <c r="T131" s="183"/>
      <c r="U131" s="183"/>
      <c r="V131" s="183"/>
      <c r="W131" s="183"/>
      <c r="X131" s="183"/>
      <c r="Y131" s="183"/>
      <c r="Z131" s="183"/>
      <c r="AA131" s="183"/>
      <c r="AB131" s="183"/>
      <c r="AC131" s="183"/>
      <c r="AD131" s="183"/>
      <c r="AE131" s="183"/>
      <c r="AF131" s="183"/>
      <c r="AG131" s="183"/>
      <c r="AH131" s="183"/>
      <c r="AI131" s="183"/>
      <c r="AJ131" s="183"/>
      <c r="AK131" s="183"/>
      <c r="AL131" s="183"/>
      <c r="AM131" s="183"/>
      <c r="AN131" s="183"/>
      <c r="AO131" s="183"/>
      <c r="AP131" s="183"/>
      <c r="AQ131" s="183"/>
      <c r="AR131" s="183"/>
      <c r="AS131" s="183"/>
      <c r="AT131" s="183"/>
      <c r="AU131" s="183"/>
      <c r="AV131" s="183"/>
      <c r="AW131" s="183"/>
      <c r="AX131" s="183"/>
      <c r="AY131" s="183"/>
      <c r="AZ131" s="183"/>
      <c r="BA131" s="183"/>
      <c r="BB131" s="183"/>
      <c r="BC131" s="183"/>
      <c r="BD131" s="183"/>
      <c r="BE131" s="183"/>
      <c r="BF131" s="183"/>
      <c r="BG131" s="183"/>
      <c r="BH131" s="183"/>
      <c r="BI131" s="183"/>
      <c r="BJ131" s="183"/>
      <c r="BK131" s="183"/>
      <c r="BL131" s="183"/>
      <c r="BM131" s="183"/>
      <c r="BN131" s="183"/>
      <c r="BO131" s="183"/>
      <c r="BP131" s="183"/>
      <c r="BQ131" s="183"/>
      <c r="BR131" s="183"/>
      <c r="BS131" s="183"/>
      <c r="BT131" s="183"/>
      <c r="BU131" s="183"/>
      <c r="BV131" s="183"/>
      <c r="BW131" s="183"/>
      <c r="BX131" s="183"/>
      <c r="BY131" s="183"/>
      <c r="BZ131" s="183"/>
      <c r="CA131" s="183"/>
      <c r="CB131" s="183"/>
      <c r="CC131" s="183"/>
      <c r="CD131" s="183"/>
      <c r="CE131" s="183"/>
      <c r="CF131" s="183"/>
      <c r="CG131" s="183"/>
      <c r="CH131" s="183"/>
      <c r="CI131" s="183"/>
      <c r="CJ131" s="183"/>
      <c r="CK131" s="183"/>
      <c r="CL131" s="183"/>
      <c r="CM131" s="183"/>
      <c r="CN131" s="183"/>
      <c r="CO131" s="183"/>
      <c r="CP131" s="183"/>
      <c r="CQ131" s="183"/>
      <c r="CR131" s="183"/>
      <c r="CS131" s="183"/>
      <c r="CT131" s="183"/>
      <c r="CU131" s="183"/>
      <c r="CV131" s="183"/>
      <c r="CW131" s="183"/>
    </row>
    <row r="132" spans="1:101" hidden="1" x14ac:dyDescent="0.2">
      <c r="A132" s="184"/>
      <c r="B132" s="185" t="s">
        <v>2</v>
      </c>
      <c r="C132" s="98"/>
      <c r="D132" s="186"/>
      <c r="E132" s="187">
        <f>SUM(F132:CW132)</f>
        <v>0</v>
      </c>
      <c r="F132" s="187"/>
      <c r="G132" s="187"/>
      <c r="H132" s="187"/>
      <c r="I132" s="187"/>
      <c r="J132" s="187"/>
      <c r="K132" s="187"/>
      <c r="L132" s="187"/>
      <c r="M132" s="187"/>
      <c r="N132" s="187"/>
      <c r="O132" s="187"/>
      <c r="P132" s="187"/>
      <c r="Q132" s="187"/>
      <c r="R132" s="187"/>
      <c r="S132" s="187"/>
      <c r="T132" s="187"/>
      <c r="U132" s="187"/>
      <c r="V132" s="187"/>
      <c r="W132" s="187"/>
      <c r="X132" s="187"/>
      <c r="Y132" s="187"/>
      <c r="Z132" s="187"/>
      <c r="AA132" s="187"/>
      <c r="AB132" s="187"/>
      <c r="AC132" s="187"/>
      <c r="AD132" s="187"/>
      <c r="AE132" s="187"/>
      <c r="AF132" s="187"/>
      <c r="AG132" s="187"/>
      <c r="AH132" s="187"/>
      <c r="AI132" s="187"/>
      <c r="AJ132" s="187"/>
      <c r="AK132" s="187"/>
      <c r="AL132" s="187"/>
      <c r="AM132" s="187"/>
      <c r="AN132" s="187"/>
      <c r="AO132" s="187"/>
      <c r="AP132" s="187"/>
      <c r="AQ132" s="187"/>
      <c r="AR132" s="187"/>
      <c r="AS132" s="187"/>
      <c r="AT132" s="187"/>
      <c r="AU132" s="187"/>
      <c r="AV132" s="187"/>
      <c r="AW132" s="187"/>
      <c r="AX132" s="187"/>
      <c r="AY132" s="187"/>
      <c r="AZ132" s="187"/>
      <c r="BA132" s="187"/>
      <c r="BB132" s="187"/>
      <c r="BC132" s="187"/>
      <c r="BD132" s="187"/>
      <c r="BE132" s="187"/>
      <c r="BF132" s="187"/>
      <c r="BG132" s="187"/>
      <c r="BH132" s="187"/>
      <c r="BI132" s="187"/>
      <c r="BJ132" s="187"/>
      <c r="BK132" s="187"/>
      <c r="BL132" s="187"/>
      <c r="BM132" s="187"/>
      <c r="BN132" s="187"/>
      <c r="BO132" s="187"/>
      <c r="BP132" s="187"/>
      <c r="BQ132" s="187"/>
      <c r="BR132" s="187"/>
      <c r="BS132" s="187"/>
      <c r="BT132" s="187"/>
      <c r="BU132" s="187"/>
      <c r="BV132" s="187"/>
      <c r="BW132" s="187"/>
      <c r="BX132" s="187"/>
      <c r="BY132" s="187"/>
      <c r="BZ132" s="187"/>
      <c r="CA132" s="187"/>
      <c r="CB132" s="187"/>
      <c r="CC132" s="187"/>
      <c r="CD132" s="187"/>
      <c r="CE132" s="187"/>
      <c r="CF132" s="187"/>
      <c r="CG132" s="187"/>
      <c r="CH132" s="187"/>
      <c r="CI132" s="187"/>
      <c r="CJ132" s="187"/>
      <c r="CK132" s="187"/>
      <c r="CL132" s="187"/>
      <c r="CM132" s="187"/>
      <c r="CN132" s="187"/>
      <c r="CO132" s="187"/>
      <c r="CP132" s="187"/>
      <c r="CQ132" s="187"/>
      <c r="CR132" s="187"/>
      <c r="CS132" s="187"/>
      <c r="CT132" s="187"/>
      <c r="CU132" s="187"/>
      <c r="CV132" s="187"/>
      <c r="CW132" s="187"/>
    </row>
    <row r="133" spans="1:101" hidden="1" x14ac:dyDescent="0.2">
      <c r="B133" s="189"/>
      <c r="D133" s="191"/>
      <c r="E133" s="103"/>
      <c r="CO133" s="93"/>
      <c r="CP133" s="93"/>
      <c r="CQ133" s="93"/>
      <c r="CR133" s="93"/>
      <c r="CS133" s="93"/>
      <c r="CT133" s="93"/>
      <c r="CU133" s="93"/>
      <c r="CV133" s="93"/>
      <c r="CW133" s="93"/>
    </row>
    <row r="134" spans="1:101" hidden="1" x14ac:dyDescent="0.2">
      <c r="A134" s="176" t="s">
        <v>237</v>
      </c>
      <c r="B134" s="177" t="s">
        <v>233</v>
      </c>
      <c r="C134" s="101"/>
      <c r="D134" s="178"/>
      <c r="E134" s="179">
        <f t="shared" ref="E134:E140" si="40">SUM(F134:CW134)</f>
        <v>0</v>
      </c>
      <c r="F134" s="179"/>
      <c r="G134" s="179"/>
      <c r="H134" s="179"/>
      <c r="I134" s="179"/>
      <c r="J134" s="179"/>
      <c r="K134" s="179"/>
      <c r="L134" s="179"/>
      <c r="M134" s="179"/>
      <c r="N134" s="179"/>
      <c r="O134" s="179"/>
      <c r="P134" s="179"/>
      <c r="Q134" s="179"/>
      <c r="R134" s="179"/>
      <c r="S134" s="179"/>
      <c r="T134" s="179"/>
      <c r="U134" s="179"/>
      <c r="V134" s="179"/>
      <c r="W134" s="179"/>
      <c r="X134" s="179"/>
      <c r="Y134" s="179"/>
      <c r="Z134" s="179"/>
      <c r="AA134" s="179"/>
      <c r="AB134" s="179"/>
      <c r="AC134" s="179"/>
      <c r="AD134" s="179"/>
      <c r="AE134" s="179"/>
      <c r="AF134" s="179"/>
      <c r="AG134" s="179"/>
      <c r="AH134" s="179"/>
      <c r="AI134" s="179"/>
      <c r="AJ134" s="179"/>
      <c r="AK134" s="179"/>
      <c r="AL134" s="179"/>
      <c r="AM134" s="179"/>
      <c r="AN134" s="179"/>
      <c r="AO134" s="179"/>
      <c r="AP134" s="179"/>
      <c r="AQ134" s="179"/>
      <c r="AR134" s="179"/>
      <c r="AS134" s="179"/>
      <c r="AT134" s="179"/>
      <c r="AU134" s="179"/>
      <c r="AV134" s="179"/>
      <c r="AW134" s="179"/>
      <c r="AX134" s="179"/>
      <c r="AY134" s="179"/>
      <c r="AZ134" s="179"/>
      <c r="BA134" s="179"/>
      <c r="BB134" s="179"/>
      <c r="BC134" s="179"/>
      <c r="BD134" s="179"/>
      <c r="BE134" s="179"/>
      <c r="BF134" s="179"/>
      <c r="BG134" s="179"/>
      <c r="BH134" s="179"/>
      <c r="BI134" s="179"/>
      <c r="BJ134" s="179"/>
      <c r="BK134" s="179"/>
      <c r="BL134" s="179"/>
      <c r="BM134" s="179"/>
      <c r="BN134" s="179"/>
      <c r="BO134" s="179"/>
      <c r="BP134" s="179"/>
      <c r="BQ134" s="179"/>
      <c r="BR134" s="179"/>
      <c r="BS134" s="179"/>
      <c r="BT134" s="179"/>
      <c r="BU134" s="179"/>
      <c r="BV134" s="179"/>
      <c r="BW134" s="179"/>
      <c r="BX134" s="179"/>
      <c r="BY134" s="179"/>
      <c r="BZ134" s="179"/>
      <c r="CA134" s="179"/>
      <c r="CB134" s="179"/>
      <c r="CC134" s="179"/>
      <c r="CD134" s="179"/>
      <c r="CE134" s="179"/>
      <c r="CF134" s="179"/>
      <c r="CG134" s="179"/>
      <c r="CH134" s="179"/>
      <c r="CI134" s="179"/>
      <c r="CJ134" s="179"/>
      <c r="CK134" s="179"/>
      <c r="CL134" s="179"/>
      <c r="CM134" s="179"/>
      <c r="CN134" s="179"/>
      <c r="CO134" s="179"/>
      <c r="CP134" s="179"/>
      <c r="CQ134" s="179"/>
      <c r="CR134" s="179"/>
      <c r="CS134" s="179"/>
      <c r="CT134" s="179"/>
      <c r="CU134" s="179"/>
      <c r="CV134" s="179"/>
      <c r="CW134" s="179"/>
    </row>
    <row r="135" spans="1:101" hidden="1" x14ac:dyDescent="0.2">
      <c r="A135" s="180"/>
      <c r="B135" s="181" t="s">
        <v>112</v>
      </c>
      <c r="C135" s="102"/>
      <c r="D135" s="182"/>
      <c r="E135" s="183">
        <f t="shared" si="40"/>
        <v>0</v>
      </c>
      <c r="F135" s="183"/>
      <c r="G135" s="183"/>
      <c r="H135" s="183"/>
      <c r="I135" s="183"/>
      <c r="J135" s="183"/>
      <c r="K135" s="183"/>
      <c r="L135" s="183"/>
      <c r="M135" s="183"/>
      <c r="N135" s="183"/>
      <c r="O135" s="183"/>
      <c r="P135" s="183"/>
      <c r="Q135" s="183"/>
      <c r="R135" s="183"/>
      <c r="S135" s="183"/>
      <c r="T135" s="183"/>
      <c r="U135" s="183"/>
      <c r="V135" s="183"/>
      <c r="W135" s="183"/>
      <c r="X135" s="183"/>
      <c r="Y135" s="183"/>
      <c r="Z135" s="183"/>
      <c r="AA135" s="183"/>
      <c r="AB135" s="183"/>
      <c r="AC135" s="183"/>
      <c r="AD135" s="183"/>
      <c r="AE135" s="183"/>
      <c r="AF135" s="183"/>
      <c r="AG135" s="183"/>
      <c r="AH135" s="183"/>
      <c r="AI135" s="183"/>
      <c r="AJ135" s="183"/>
      <c r="AK135" s="183"/>
      <c r="AL135" s="183"/>
      <c r="AM135" s="183"/>
      <c r="AN135" s="183"/>
      <c r="AO135" s="183"/>
      <c r="AP135" s="183"/>
      <c r="AQ135" s="183"/>
      <c r="AR135" s="183"/>
      <c r="AS135" s="183"/>
      <c r="AT135" s="183"/>
      <c r="AU135" s="183"/>
      <c r="AV135" s="183"/>
      <c r="AW135" s="183"/>
      <c r="AX135" s="183"/>
      <c r="AY135" s="183"/>
      <c r="AZ135" s="183"/>
      <c r="BA135" s="183"/>
      <c r="BB135" s="183"/>
      <c r="BC135" s="183"/>
      <c r="BD135" s="183"/>
      <c r="BE135" s="183"/>
      <c r="BF135" s="183"/>
      <c r="BG135" s="183"/>
      <c r="BH135" s="183"/>
      <c r="BI135" s="183"/>
      <c r="BJ135" s="183"/>
      <c r="BK135" s="183"/>
      <c r="BL135" s="183"/>
      <c r="BM135" s="183"/>
      <c r="BN135" s="183"/>
      <c r="BO135" s="183"/>
      <c r="BP135" s="183"/>
      <c r="BQ135" s="183"/>
      <c r="BR135" s="183"/>
      <c r="BS135" s="183"/>
      <c r="BT135" s="183"/>
      <c r="BU135" s="183"/>
      <c r="BV135" s="183"/>
      <c r="BW135" s="183"/>
      <c r="BX135" s="183"/>
      <c r="BY135" s="183"/>
      <c r="BZ135" s="183"/>
      <c r="CA135" s="183"/>
      <c r="CB135" s="183"/>
      <c r="CC135" s="183"/>
      <c r="CD135" s="183"/>
      <c r="CE135" s="183"/>
      <c r="CF135" s="183"/>
      <c r="CG135" s="183"/>
      <c r="CH135" s="183"/>
      <c r="CI135" s="183"/>
      <c r="CJ135" s="183"/>
      <c r="CK135" s="183"/>
      <c r="CL135" s="183"/>
      <c r="CM135" s="183"/>
      <c r="CN135" s="183"/>
      <c r="CO135" s="183"/>
      <c r="CP135" s="183"/>
      <c r="CQ135" s="183"/>
      <c r="CR135" s="183"/>
      <c r="CS135" s="183"/>
      <c r="CT135" s="183"/>
      <c r="CU135" s="183"/>
      <c r="CV135" s="183"/>
      <c r="CW135" s="183"/>
    </row>
    <row r="136" spans="1:101" hidden="1" x14ac:dyDescent="0.2">
      <c r="A136" s="180"/>
      <c r="B136" s="177" t="s">
        <v>116</v>
      </c>
      <c r="C136" s="101"/>
      <c r="D136" s="178"/>
      <c r="E136" s="179">
        <f t="shared" si="40"/>
        <v>70000</v>
      </c>
      <c r="F136" s="179">
        <v>4000</v>
      </c>
      <c r="G136" s="179"/>
      <c r="H136" s="179">
        <v>2000</v>
      </c>
      <c r="I136" s="179"/>
      <c r="J136" s="179"/>
      <c r="K136" s="179">
        <v>1500</v>
      </c>
      <c r="L136" s="179">
        <v>2000</v>
      </c>
      <c r="M136" s="179">
        <v>1500</v>
      </c>
      <c r="N136" s="179">
        <v>1500</v>
      </c>
      <c r="O136" s="179">
        <v>1500</v>
      </c>
      <c r="P136" s="179">
        <v>4200</v>
      </c>
      <c r="Q136" s="179"/>
      <c r="R136" s="179">
        <v>2500</v>
      </c>
      <c r="S136" s="179">
        <v>3000</v>
      </c>
      <c r="T136" s="179"/>
      <c r="U136" s="179">
        <v>2000</v>
      </c>
      <c r="V136" s="179">
        <v>1500</v>
      </c>
      <c r="W136" s="179"/>
      <c r="X136" s="179"/>
      <c r="Y136" s="179">
        <v>1500</v>
      </c>
      <c r="Z136" s="179"/>
      <c r="AA136" s="179"/>
      <c r="AB136" s="179"/>
      <c r="AC136" s="179"/>
      <c r="AD136" s="179"/>
      <c r="AE136" s="179"/>
      <c r="AF136" s="179"/>
      <c r="AG136" s="179"/>
      <c r="AH136" s="179"/>
      <c r="AI136" s="179"/>
      <c r="AJ136" s="179"/>
      <c r="AK136" s="179"/>
      <c r="AL136" s="179"/>
      <c r="AM136" s="179"/>
      <c r="AN136" s="179"/>
      <c r="AO136" s="179"/>
      <c r="AP136" s="179"/>
      <c r="AQ136" s="179"/>
      <c r="AR136" s="179"/>
      <c r="AS136" s="179"/>
      <c r="AT136" s="179"/>
      <c r="AU136" s="179"/>
      <c r="AV136" s="179"/>
      <c r="AW136" s="179"/>
      <c r="AX136" s="179"/>
      <c r="AY136" s="179"/>
      <c r="AZ136" s="179"/>
      <c r="BA136" s="179"/>
      <c r="BB136" s="179"/>
      <c r="BC136" s="179"/>
      <c r="BD136" s="179"/>
      <c r="BE136" s="179"/>
      <c r="BF136" s="179"/>
      <c r="BG136" s="179"/>
      <c r="BH136" s="179"/>
      <c r="BI136" s="179"/>
      <c r="BJ136" s="179"/>
      <c r="BK136" s="179"/>
      <c r="BL136" s="179"/>
      <c r="BM136" s="179"/>
      <c r="BN136" s="179"/>
      <c r="BO136" s="179">
        <v>4200</v>
      </c>
      <c r="BP136" s="179"/>
      <c r="BQ136" s="179">
        <v>3000</v>
      </c>
      <c r="BR136" s="179">
        <v>1500</v>
      </c>
      <c r="BS136" s="179"/>
      <c r="BT136" s="179">
        <v>3500</v>
      </c>
      <c r="BU136" s="179">
        <v>500</v>
      </c>
      <c r="BV136" s="179"/>
      <c r="BW136" s="179">
        <v>2000</v>
      </c>
      <c r="BX136" s="179">
        <v>6000</v>
      </c>
      <c r="BY136" s="179">
        <v>2000</v>
      </c>
      <c r="BZ136" s="179">
        <v>2000</v>
      </c>
      <c r="CA136" s="179">
        <v>3000</v>
      </c>
      <c r="CB136" s="179">
        <v>1000</v>
      </c>
      <c r="CC136" s="179">
        <v>500</v>
      </c>
      <c r="CD136" s="179"/>
      <c r="CE136" s="179">
        <v>2000</v>
      </c>
      <c r="CF136" s="179">
        <v>1500</v>
      </c>
      <c r="CG136" s="179">
        <v>3000</v>
      </c>
      <c r="CH136" s="179">
        <v>1600</v>
      </c>
      <c r="CI136" s="179">
        <v>500</v>
      </c>
      <c r="CJ136" s="179">
        <v>500</v>
      </c>
      <c r="CK136" s="179">
        <v>500</v>
      </c>
      <c r="CL136" s="179">
        <v>2000</v>
      </c>
      <c r="CM136" s="179">
        <v>500</v>
      </c>
      <c r="CN136" s="179"/>
      <c r="CO136" s="179"/>
      <c r="CP136" s="179"/>
      <c r="CQ136" s="179"/>
      <c r="CR136" s="179"/>
      <c r="CS136" s="179"/>
      <c r="CT136" s="179"/>
      <c r="CU136" s="179"/>
      <c r="CV136" s="179"/>
      <c r="CW136" s="179"/>
    </row>
    <row r="137" spans="1:101" hidden="1" x14ac:dyDescent="0.2">
      <c r="A137" s="180"/>
      <c r="B137" s="181" t="s">
        <v>235</v>
      </c>
      <c r="C137" s="102"/>
      <c r="D137" s="182"/>
      <c r="E137" s="183">
        <f t="shared" si="40"/>
        <v>0</v>
      </c>
      <c r="F137" s="183"/>
      <c r="G137" s="183"/>
      <c r="H137" s="183"/>
      <c r="I137" s="183"/>
      <c r="J137" s="183"/>
      <c r="K137" s="183"/>
      <c r="L137" s="183"/>
      <c r="M137" s="183"/>
      <c r="N137" s="183"/>
      <c r="O137" s="183"/>
      <c r="P137" s="183"/>
      <c r="Q137" s="183"/>
      <c r="R137" s="183"/>
      <c r="S137" s="183"/>
      <c r="T137" s="183"/>
      <c r="U137" s="183"/>
      <c r="V137" s="183"/>
      <c r="W137" s="183"/>
      <c r="X137" s="183"/>
      <c r="Y137" s="183"/>
      <c r="Z137" s="183"/>
      <c r="AA137" s="183"/>
      <c r="AB137" s="183"/>
      <c r="AC137" s="183"/>
      <c r="AD137" s="183"/>
      <c r="AE137" s="183"/>
      <c r="AF137" s="183"/>
      <c r="AG137" s="183"/>
      <c r="AH137" s="183"/>
      <c r="AI137" s="183"/>
      <c r="AJ137" s="183"/>
      <c r="AK137" s="183"/>
      <c r="AL137" s="183"/>
      <c r="AM137" s="183"/>
      <c r="AN137" s="183"/>
      <c r="AO137" s="183"/>
      <c r="AP137" s="183"/>
      <c r="AQ137" s="183"/>
      <c r="AR137" s="183"/>
      <c r="AS137" s="183"/>
      <c r="AT137" s="183"/>
      <c r="AU137" s="183"/>
      <c r="AV137" s="183"/>
      <c r="AW137" s="183"/>
      <c r="AX137" s="183"/>
      <c r="AY137" s="183"/>
      <c r="AZ137" s="183"/>
      <c r="BA137" s="183"/>
      <c r="BB137" s="183"/>
      <c r="BC137" s="183"/>
      <c r="BD137" s="183"/>
      <c r="BE137" s="183"/>
      <c r="BF137" s="183"/>
      <c r="BG137" s="183"/>
      <c r="BH137" s="183"/>
      <c r="BI137" s="183"/>
      <c r="BJ137" s="183"/>
      <c r="BK137" s="183"/>
      <c r="BL137" s="183"/>
      <c r="BM137" s="183"/>
      <c r="BN137" s="183"/>
      <c r="BO137" s="183"/>
      <c r="BP137" s="183"/>
      <c r="BQ137" s="183"/>
      <c r="BR137" s="183"/>
      <c r="BS137" s="183"/>
      <c r="BT137" s="183"/>
      <c r="BU137" s="183"/>
      <c r="BV137" s="183"/>
      <c r="BW137" s="183"/>
      <c r="BX137" s="183"/>
      <c r="BY137" s="183"/>
      <c r="BZ137" s="183"/>
      <c r="CA137" s="183"/>
      <c r="CB137" s="183"/>
      <c r="CC137" s="183"/>
      <c r="CD137" s="183"/>
      <c r="CE137" s="183"/>
      <c r="CF137" s="183"/>
      <c r="CG137" s="183"/>
      <c r="CH137" s="183"/>
      <c r="CI137" s="183"/>
      <c r="CJ137" s="183"/>
      <c r="CK137" s="183"/>
      <c r="CL137" s="183"/>
      <c r="CM137" s="183"/>
      <c r="CN137" s="183"/>
      <c r="CO137" s="183"/>
      <c r="CP137" s="183"/>
      <c r="CQ137" s="183"/>
      <c r="CR137" s="183"/>
      <c r="CS137" s="183"/>
      <c r="CT137" s="183"/>
      <c r="CU137" s="183"/>
      <c r="CV137" s="183"/>
      <c r="CW137" s="183"/>
    </row>
    <row r="138" spans="1:101" hidden="1" x14ac:dyDescent="0.2">
      <c r="A138" s="180"/>
      <c r="B138" s="177" t="s">
        <v>0</v>
      </c>
      <c r="C138" s="101"/>
      <c r="D138" s="178"/>
      <c r="E138" s="179">
        <f t="shared" si="40"/>
        <v>870000</v>
      </c>
      <c r="F138" s="179"/>
      <c r="G138" s="179"/>
      <c r="H138" s="179"/>
      <c r="I138" s="179"/>
      <c r="J138" s="179"/>
      <c r="K138" s="179"/>
      <c r="L138" s="179"/>
      <c r="M138" s="179"/>
      <c r="N138" s="179"/>
      <c r="O138" s="179"/>
      <c r="P138" s="179"/>
      <c r="Q138" s="179"/>
      <c r="R138" s="179"/>
      <c r="S138" s="179"/>
      <c r="T138" s="179"/>
      <c r="U138" s="179"/>
      <c r="V138" s="179"/>
      <c r="W138" s="179"/>
      <c r="X138" s="179"/>
      <c r="Y138" s="179"/>
      <c r="Z138" s="179"/>
      <c r="AA138" s="179"/>
      <c r="AB138" s="179"/>
      <c r="AC138" s="179"/>
      <c r="AD138" s="179"/>
      <c r="AE138" s="179"/>
      <c r="AF138" s="179"/>
      <c r="AG138" s="179"/>
      <c r="AH138" s="179"/>
      <c r="AI138" s="179"/>
      <c r="AJ138" s="179"/>
      <c r="AK138" s="179"/>
      <c r="AL138" s="179"/>
      <c r="AM138" s="179"/>
      <c r="AN138" s="179"/>
      <c r="AO138" s="179"/>
      <c r="AP138" s="179"/>
      <c r="AQ138" s="179"/>
      <c r="AR138" s="179"/>
      <c r="AS138" s="179"/>
      <c r="AT138" s="179"/>
      <c r="AU138" s="179"/>
      <c r="AV138" s="179"/>
      <c r="AW138" s="179"/>
      <c r="AX138" s="179"/>
      <c r="AY138" s="179"/>
      <c r="AZ138" s="179"/>
      <c r="BA138" s="179"/>
      <c r="BB138" s="179"/>
      <c r="BC138" s="179"/>
      <c r="BD138" s="179"/>
      <c r="BE138" s="179"/>
      <c r="BF138" s="179"/>
      <c r="BG138" s="179"/>
      <c r="BH138" s="179"/>
      <c r="BI138" s="179"/>
      <c r="BJ138" s="179"/>
      <c r="BK138" s="179"/>
      <c r="BL138" s="179"/>
      <c r="BM138" s="179"/>
      <c r="BN138" s="179"/>
      <c r="BO138" s="179"/>
      <c r="BP138" s="179"/>
      <c r="BQ138" s="179"/>
      <c r="BR138" s="179"/>
      <c r="BS138" s="179"/>
      <c r="BT138" s="179"/>
      <c r="BU138" s="179"/>
      <c r="BV138" s="179"/>
      <c r="BW138" s="179"/>
      <c r="BX138" s="179"/>
      <c r="BY138" s="179"/>
      <c r="BZ138" s="179"/>
      <c r="CA138" s="179"/>
      <c r="CB138" s="179"/>
      <c r="CC138" s="179"/>
      <c r="CD138" s="179"/>
      <c r="CE138" s="179"/>
      <c r="CF138" s="179"/>
      <c r="CG138" s="179"/>
      <c r="CH138" s="179"/>
      <c r="CI138" s="179"/>
      <c r="CJ138" s="179"/>
      <c r="CK138" s="179"/>
      <c r="CL138" s="179"/>
      <c r="CM138" s="179"/>
      <c r="CN138" s="179">
        <v>870000</v>
      </c>
      <c r="CO138" s="179"/>
      <c r="CP138" s="179"/>
      <c r="CQ138" s="179"/>
      <c r="CR138" s="179"/>
      <c r="CS138" s="179"/>
      <c r="CT138" s="179"/>
      <c r="CU138" s="179"/>
      <c r="CV138" s="179"/>
      <c r="CW138" s="179"/>
    </row>
    <row r="139" spans="1:101" hidden="1" x14ac:dyDescent="0.2">
      <c r="A139" s="180"/>
      <c r="B139" s="181" t="s">
        <v>236</v>
      </c>
      <c r="C139" s="102"/>
      <c r="D139" s="182"/>
      <c r="E139" s="183">
        <f t="shared" si="40"/>
        <v>0</v>
      </c>
      <c r="F139" s="183"/>
      <c r="G139" s="183"/>
      <c r="H139" s="183"/>
      <c r="I139" s="183"/>
      <c r="J139" s="183"/>
      <c r="K139" s="183"/>
      <c r="L139" s="183"/>
      <c r="M139" s="183"/>
      <c r="N139" s="183"/>
      <c r="O139" s="183"/>
      <c r="P139" s="183"/>
      <c r="Q139" s="183"/>
      <c r="R139" s="183"/>
      <c r="S139" s="183"/>
      <c r="T139" s="183"/>
      <c r="U139" s="183"/>
      <c r="V139" s="183"/>
      <c r="W139" s="183"/>
      <c r="X139" s="183"/>
      <c r="Y139" s="183"/>
      <c r="Z139" s="183"/>
      <c r="AA139" s="183"/>
      <c r="AB139" s="183"/>
      <c r="AC139" s="183"/>
      <c r="AD139" s="183"/>
      <c r="AE139" s="183"/>
      <c r="AF139" s="183"/>
      <c r="AG139" s="183"/>
      <c r="AH139" s="183"/>
      <c r="AI139" s="183"/>
      <c r="AJ139" s="183"/>
      <c r="AK139" s="183"/>
      <c r="AL139" s="183"/>
      <c r="AM139" s="183"/>
      <c r="AN139" s="183"/>
      <c r="AO139" s="183"/>
      <c r="AP139" s="183"/>
      <c r="AQ139" s="183"/>
      <c r="AR139" s="183"/>
      <c r="AS139" s="183"/>
      <c r="AT139" s="183"/>
      <c r="AU139" s="183"/>
      <c r="AV139" s="183"/>
      <c r="AW139" s="183"/>
      <c r="AX139" s="183"/>
      <c r="AY139" s="183"/>
      <c r="AZ139" s="183"/>
      <c r="BA139" s="183"/>
      <c r="BB139" s="183"/>
      <c r="BC139" s="183"/>
      <c r="BD139" s="183"/>
      <c r="BE139" s="183"/>
      <c r="BF139" s="183"/>
      <c r="BG139" s="183"/>
      <c r="BH139" s="183"/>
      <c r="BI139" s="183"/>
      <c r="BJ139" s="183"/>
      <c r="BK139" s="183"/>
      <c r="BL139" s="183"/>
      <c r="BM139" s="183"/>
      <c r="BN139" s="183"/>
      <c r="BO139" s="183"/>
      <c r="BP139" s="183"/>
      <c r="BQ139" s="183"/>
      <c r="BR139" s="183"/>
      <c r="BS139" s="183"/>
      <c r="BT139" s="183"/>
      <c r="BU139" s="183"/>
      <c r="BV139" s="183"/>
      <c r="BW139" s="183"/>
      <c r="BX139" s="183"/>
      <c r="BY139" s="183"/>
      <c r="BZ139" s="183"/>
      <c r="CA139" s="183"/>
      <c r="CB139" s="183"/>
      <c r="CC139" s="183"/>
      <c r="CD139" s="183"/>
      <c r="CE139" s="183"/>
      <c r="CF139" s="183"/>
      <c r="CG139" s="183"/>
      <c r="CH139" s="183"/>
      <c r="CI139" s="183"/>
      <c r="CJ139" s="183"/>
      <c r="CK139" s="183"/>
      <c r="CL139" s="183"/>
      <c r="CM139" s="183"/>
      <c r="CN139" s="183"/>
      <c r="CO139" s="183"/>
      <c r="CP139" s="183"/>
      <c r="CQ139" s="183"/>
      <c r="CR139" s="183"/>
      <c r="CS139" s="183"/>
      <c r="CT139" s="183"/>
      <c r="CU139" s="183"/>
      <c r="CV139" s="183"/>
      <c r="CW139" s="183"/>
    </row>
    <row r="140" spans="1:101" hidden="1" x14ac:dyDescent="0.2">
      <c r="A140" s="184"/>
      <c r="B140" s="185" t="s">
        <v>2</v>
      </c>
      <c r="C140" s="98"/>
      <c r="D140" s="186"/>
      <c r="E140" s="187">
        <f t="shared" si="40"/>
        <v>0</v>
      </c>
      <c r="F140" s="187"/>
      <c r="G140" s="187"/>
      <c r="H140" s="187"/>
      <c r="I140" s="187"/>
      <c r="J140" s="187"/>
      <c r="K140" s="187"/>
      <c r="L140" s="187"/>
      <c r="M140" s="187"/>
      <c r="N140" s="187"/>
      <c r="O140" s="187"/>
      <c r="P140" s="187"/>
      <c r="Q140" s="187"/>
      <c r="R140" s="187"/>
      <c r="S140" s="187"/>
      <c r="T140" s="187"/>
      <c r="U140" s="187"/>
      <c r="V140" s="187"/>
      <c r="W140" s="187"/>
      <c r="X140" s="187"/>
      <c r="Y140" s="187"/>
      <c r="Z140" s="187"/>
      <c r="AA140" s="187"/>
      <c r="AB140" s="187"/>
      <c r="AC140" s="187"/>
      <c r="AD140" s="187"/>
      <c r="AE140" s="187"/>
      <c r="AF140" s="187"/>
      <c r="AG140" s="187"/>
      <c r="AH140" s="187"/>
      <c r="AI140" s="187"/>
      <c r="AJ140" s="187"/>
      <c r="AK140" s="187"/>
      <c r="AL140" s="187"/>
      <c r="AM140" s="187"/>
      <c r="AN140" s="187"/>
      <c r="AO140" s="187"/>
      <c r="AP140" s="187"/>
      <c r="AQ140" s="187"/>
      <c r="AR140" s="187"/>
      <c r="AS140" s="187"/>
      <c r="AT140" s="187"/>
      <c r="AU140" s="187"/>
      <c r="AV140" s="187"/>
      <c r="AW140" s="187"/>
      <c r="AX140" s="187"/>
      <c r="AY140" s="187"/>
      <c r="AZ140" s="187"/>
      <c r="BA140" s="187"/>
      <c r="BB140" s="187"/>
      <c r="BC140" s="187"/>
      <c r="BD140" s="187"/>
      <c r="BE140" s="187"/>
      <c r="BF140" s="187"/>
      <c r="BG140" s="187"/>
      <c r="BH140" s="187"/>
      <c r="BI140" s="187"/>
      <c r="BJ140" s="187"/>
      <c r="BK140" s="187"/>
      <c r="BL140" s="187"/>
      <c r="BM140" s="187"/>
      <c r="BN140" s="187"/>
      <c r="BO140" s="187"/>
      <c r="BP140" s="187"/>
      <c r="BQ140" s="187"/>
      <c r="BR140" s="187"/>
      <c r="BS140" s="187"/>
      <c r="BT140" s="187"/>
      <c r="BU140" s="187"/>
      <c r="BV140" s="187"/>
      <c r="BW140" s="187"/>
      <c r="BX140" s="187"/>
      <c r="BY140" s="187"/>
      <c r="BZ140" s="187"/>
      <c r="CA140" s="187"/>
      <c r="CB140" s="187"/>
      <c r="CC140" s="187"/>
      <c r="CD140" s="187"/>
      <c r="CE140" s="187"/>
      <c r="CF140" s="187"/>
      <c r="CG140" s="187"/>
      <c r="CH140" s="187"/>
      <c r="CI140" s="187"/>
      <c r="CJ140" s="187"/>
      <c r="CK140" s="187"/>
      <c r="CL140" s="187"/>
      <c r="CM140" s="187"/>
      <c r="CN140" s="187"/>
      <c r="CO140" s="187"/>
      <c r="CP140" s="187"/>
      <c r="CQ140" s="187"/>
      <c r="CR140" s="187"/>
      <c r="CS140" s="187"/>
      <c r="CT140" s="187"/>
      <c r="CU140" s="187"/>
      <c r="CV140" s="187"/>
      <c r="CW140" s="187"/>
    </row>
    <row r="141" spans="1:101" hidden="1" x14ac:dyDescent="0.2">
      <c r="B141" s="189"/>
      <c r="D141" s="191"/>
      <c r="E141" s="103"/>
      <c r="CO141" s="93"/>
      <c r="CP141" s="93"/>
      <c r="CQ141" s="93"/>
      <c r="CR141" s="93"/>
      <c r="CS141" s="93"/>
      <c r="CT141" s="93"/>
      <c r="CU141" s="93"/>
      <c r="CV141" s="93"/>
      <c r="CW141" s="93"/>
    </row>
    <row r="142" spans="1:101" hidden="1" x14ac:dyDescent="0.2">
      <c r="A142" s="176" t="s">
        <v>238</v>
      </c>
      <c r="B142" s="177" t="s">
        <v>233</v>
      </c>
      <c r="C142" s="101"/>
      <c r="D142" s="178"/>
      <c r="E142" s="179">
        <f t="shared" ref="E142:E148" si="41">SUM(F142:CW142)</f>
        <v>0</v>
      </c>
      <c r="F142" s="179"/>
      <c r="G142" s="179"/>
      <c r="H142" s="179"/>
      <c r="I142" s="179"/>
      <c r="J142" s="179"/>
      <c r="K142" s="179"/>
      <c r="L142" s="179"/>
      <c r="M142" s="179"/>
      <c r="N142" s="179"/>
      <c r="O142" s="179"/>
      <c r="P142" s="179"/>
      <c r="Q142" s="179"/>
      <c r="R142" s="179"/>
      <c r="S142" s="179"/>
      <c r="T142" s="179"/>
      <c r="U142" s="179"/>
      <c r="V142" s="179"/>
      <c r="W142" s="179"/>
      <c r="X142" s="179"/>
      <c r="Y142" s="179"/>
      <c r="Z142" s="179"/>
      <c r="AA142" s="179"/>
      <c r="AB142" s="179"/>
      <c r="AC142" s="179"/>
      <c r="AD142" s="179"/>
      <c r="AE142" s="179"/>
      <c r="AF142" s="179"/>
      <c r="AG142" s="179"/>
      <c r="AH142" s="179"/>
      <c r="AI142" s="179"/>
      <c r="AJ142" s="179"/>
      <c r="AK142" s="179"/>
      <c r="AL142" s="179"/>
      <c r="AM142" s="179"/>
      <c r="AN142" s="179"/>
      <c r="AO142" s="179"/>
      <c r="AP142" s="179"/>
      <c r="AQ142" s="179"/>
      <c r="AR142" s="179"/>
      <c r="AS142" s="179"/>
      <c r="AT142" s="179"/>
      <c r="AU142" s="179"/>
      <c r="AV142" s="179"/>
      <c r="AW142" s="179"/>
      <c r="AX142" s="179"/>
      <c r="AY142" s="179"/>
      <c r="AZ142" s="179"/>
      <c r="BA142" s="179"/>
      <c r="BB142" s="179"/>
      <c r="BC142" s="179"/>
      <c r="BD142" s="179"/>
      <c r="BE142" s="179"/>
      <c r="BF142" s="179"/>
      <c r="BG142" s="179"/>
      <c r="BH142" s="179"/>
      <c r="BI142" s="179"/>
      <c r="BJ142" s="179"/>
      <c r="BK142" s="179"/>
      <c r="BL142" s="179"/>
      <c r="BM142" s="179"/>
      <c r="BN142" s="179"/>
      <c r="BO142" s="179"/>
      <c r="BP142" s="179"/>
      <c r="BQ142" s="179"/>
      <c r="BR142" s="179"/>
      <c r="BS142" s="179"/>
      <c r="BT142" s="179"/>
      <c r="BU142" s="179"/>
      <c r="BV142" s="179"/>
      <c r="BW142" s="179"/>
      <c r="BX142" s="179"/>
      <c r="BY142" s="179"/>
      <c r="BZ142" s="179"/>
      <c r="CA142" s="179"/>
      <c r="CB142" s="179"/>
      <c r="CC142" s="179"/>
      <c r="CD142" s="179"/>
      <c r="CE142" s="179"/>
      <c r="CF142" s="179"/>
      <c r="CG142" s="179"/>
      <c r="CH142" s="179"/>
      <c r="CI142" s="179"/>
      <c r="CJ142" s="179"/>
      <c r="CK142" s="179"/>
      <c r="CL142" s="179"/>
      <c r="CM142" s="179"/>
      <c r="CN142" s="179"/>
      <c r="CO142" s="179"/>
      <c r="CP142" s="179"/>
      <c r="CQ142" s="179"/>
      <c r="CR142" s="179"/>
      <c r="CS142" s="179"/>
      <c r="CT142" s="179"/>
      <c r="CU142" s="179"/>
      <c r="CV142" s="179"/>
      <c r="CW142" s="179"/>
    </row>
    <row r="143" spans="1:101" hidden="1" x14ac:dyDescent="0.2">
      <c r="A143" s="180"/>
      <c r="B143" s="181" t="s">
        <v>234</v>
      </c>
      <c r="C143" s="102"/>
      <c r="D143" s="182"/>
      <c r="E143" s="183">
        <f t="shared" si="41"/>
        <v>332900</v>
      </c>
      <c r="F143" s="183">
        <v>47500</v>
      </c>
      <c r="G143" s="183"/>
      <c r="H143" s="183"/>
      <c r="I143" s="183"/>
      <c r="J143" s="183"/>
      <c r="K143" s="183"/>
      <c r="L143" s="183">
        <v>4000</v>
      </c>
      <c r="M143" s="183">
        <v>9000</v>
      </c>
      <c r="N143" s="183"/>
      <c r="O143" s="183"/>
      <c r="P143" s="183">
        <v>49800</v>
      </c>
      <c r="Q143" s="183"/>
      <c r="R143" s="183">
        <v>4000</v>
      </c>
      <c r="S143" s="183"/>
      <c r="T143" s="183"/>
      <c r="U143" s="183"/>
      <c r="V143" s="183">
        <v>2000</v>
      </c>
      <c r="W143" s="183">
        <v>6000</v>
      </c>
      <c r="X143" s="183"/>
      <c r="Y143" s="183"/>
      <c r="Z143" s="183">
        <v>56500</v>
      </c>
      <c r="AA143" s="183"/>
      <c r="AB143" s="183">
        <v>8000</v>
      </c>
      <c r="AC143" s="183">
        <v>5000</v>
      </c>
      <c r="AD143" s="183"/>
      <c r="AE143" s="183"/>
      <c r="AF143" s="183"/>
      <c r="AG143" s="183">
        <v>5000</v>
      </c>
      <c r="AH143" s="183">
        <v>1000</v>
      </c>
      <c r="AI143" s="183">
        <v>3600</v>
      </c>
      <c r="AJ143" s="183"/>
      <c r="AK143" s="183"/>
      <c r="AL143" s="183"/>
      <c r="AM143" s="183"/>
      <c r="AN143" s="183"/>
      <c r="AO143" s="183"/>
      <c r="AP143" s="183"/>
      <c r="AQ143" s="183"/>
      <c r="AR143" s="183"/>
      <c r="AS143" s="183"/>
      <c r="AT143" s="183"/>
      <c r="AU143" s="183"/>
      <c r="AV143" s="183">
        <v>1000</v>
      </c>
      <c r="AW143" s="183"/>
      <c r="AX143" s="183"/>
      <c r="AY143" s="183"/>
      <c r="AZ143" s="183"/>
      <c r="BA143" s="183"/>
      <c r="BB143" s="183"/>
      <c r="BC143" s="183"/>
      <c r="BD143" s="183"/>
      <c r="BE143" s="183">
        <v>37000</v>
      </c>
      <c r="BF143" s="183"/>
      <c r="BG143" s="183"/>
      <c r="BH143" s="183">
        <v>1000</v>
      </c>
      <c r="BI143" s="183">
        <v>1000</v>
      </c>
      <c r="BJ143" s="183"/>
      <c r="BK143" s="183">
        <v>4000</v>
      </c>
      <c r="BL143" s="183"/>
      <c r="BM143" s="183"/>
      <c r="BN143" s="183">
        <v>4000</v>
      </c>
      <c r="BO143" s="183">
        <v>50000</v>
      </c>
      <c r="BP143" s="183"/>
      <c r="BQ143" s="183"/>
      <c r="BR143" s="183"/>
      <c r="BS143" s="183"/>
      <c r="BT143" s="183">
        <v>8000</v>
      </c>
      <c r="BU143" s="183"/>
      <c r="BV143" s="183"/>
      <c r="BW143" s="183"/>
      <c r="BX143" s="183">
        <v>500</v>
      </c>
      <c r="BY143" s="183"/>
      <c r="BZ143" s="183"/>
      <c r="CA143" s="183"/>
      <c r="CB143" s="183"/>
      <c r="CC143" s="183"/>
      <c r="CD143" s="183"/>
      <c r="CE143" s="183"/>
      <c r="CF143" s="183"/>
      <c r="CG143" s="183"/>
      <c r="CH143" s="183">
        <v>18000</v>
      </c>
      <c r="CI143" s="183"/>
      <c r="CJ143" s="183">
        <v>3000</v>
      </c>
      <c r="CK143" s="183">
        <v>4000</v>
      </c>
      <c r="CL143" s="183"/>
      <c r="CM143" s="183"/>
      <c r="CN143" s="183"/>
      <c r="CO143" s="183"/>
      <c r="CP143" s="183"/>
      <c r="CQ143" s="183"/>
      <c r="CR143" s="183"/>
      <c r="CS143" s="183"/>
      <c r="CT143" s="183"/>
      <c r="CU143" s="183"/>
      <c r="CV143" s="183"/>
      <c r="CW143" s="183"/>
    </row>
    <row r="144" spans="1:101" hidden="1" x14ac:dyDescent="0.2">
      <c r="A144" s="180"/>
      <c r="B144" s="177" t="s">
        <v>116</v>
      </c>
      <c r="C144" s="101"/>
      <c r="D144" s="178"/>
      <c r="E144" s="179">
        <f t="shared" si="41"/>
        <v>0</v>
      </c>
      <c r="F144" s="179"/>
      <c r="G144" s="179"/>
      <c r="H144" s="179"/>
      <c r="I144" s="179"/>
      <c r="J144" s="179"/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  <c r="AA144" s="179"/>
      <c r="AB144" s="179"/>
      <c r="AC144" s="179"/>
      <c r="AD144" s="179"/>
      <c r="AE144" s="179"/>
      <c r="AF144" s="179"/>
      <c r="AG144" s="179"/>
      <c r="AH144" s="179"/>
      <c r="AI144" s="179"/>
      <c r="AJ144" s="179"/>
      <c r="AK144" s="179"/>
      <c r="AL144" s="179"/>
      <c r="AM144" s="179"/>
      <c r="AN144" s="179"/>
      <c r="AO144" s="179"/>
      <c r="AP144" s="179"/>
      <c r="AQ144" s="179"/>
      <c r="AR144" s="179"/>
      <c r="AS144" s="179"/>
      <c r="AT144" s="179"/>
      <c r="AU144" s="179"/>
      <c r="AV144" s="179"/>
      <c r="AW144" s="179"/>
      <c r="AX144" s="179"/>
      <c r="AY144" s="179"/>
      <c r="AZ144" s="179"/>
      <c r="BA144" s="179"/>
      <c r="BB144" s="179"/>
      <c r="BC144" s="179"/>
      <c r="BD144" s="179"/>
      <c r="BE144" s="179"/>
      <c r="BF144" s="179"/>
      <c r="BG144" s="179"/>
      <c r="BH144" s="179"/>
      <c r="BI144" s="179"/>
      <c r="BJ144" s="179"/>
      <c r="BK144" s="179"/>
      <c r="BL144" s="179"/>
      <c r="BM144" s="179"/>
      <c r="BN144" s="179"/>
      <c r="BO144" s="179"/>
      <c r="BP144" s="179"/>
      <c r="BQ144" s="179"/>
      <c r="BR144" s="179"/>
      <c r="BS144" s="179"/>
      <c r="BT144" s="179"/>
      <c r="BU144" s="179"/>
      <c r="BV144" s="179"/>
      <c r="BW144" s="179"/>
      <c r="BX144" s="179"/>
      <c r="BY144" s="179"/>
      <c r="BZ144" s="179"/>
      <c r="CA144" s="179"/>
      <c r="CB144" s="179"/>
      <c r="CC144" s="179"/>
      <c r="CD144" s="179"/>
      <c r="CE144" s="179"/>
      <c r="CF144" s="179"/>
      <c r="CG144" s="179"/>
      <c r="CH144" s="179"/>
      <c r="CI144" s="179"/>
      <c r="CJ144" s="179"/>
      <c r="CK144" s="179"/>
      <c r="CL144" s="179"/>
      <c r="CM144" s="179"/>
      <c r="CN144" s="179"/>
      <c r="CO144" s="179"/>
      <c r="CP144" s="179"/>
      <c r="CQ144" s="179"/>
      <c r="CR144" s="179"/>
      <c r="CS144" s="179"/>
      <c r="CT144" s="179"/>
      <c r="CU144" s="179"/>
      <c r="CV144" s="179"/>
      <c r="CW144" s="179"/>
    </row>
    <row r="145" spans="1:107" hidden="1" x14ac:dyDescent="0.2">
      <c r="A145" s="180"/>
      <c r="B145" s="181" t="s">
        <v>235</v>
      </c>
      <c r="C145" s="102"/>
      <c r="D145" s="182"/>
      <c r="E145" s="183">
        <f t="shared" si="41"/>
        <v>0</v>
      </c>
      <c r="F145" s="183"/>
      <c r="G145" s="183"/>
      <c r="H145" s="183"/>
      <c r="I145" s="183"/>
      <c r="J145" s="183"/>
      <c r="K145" s="183"/>
      <c r="L145" s="183"/>
      <c r="M145" s="183"/>
      <c r="N145" s="183"/>
      <c r="O145" s="183"/>
      <c r="P145" s="183"/>
      <c r="Q145" s="183"/>
      <c r="R145" s="183"/>
      <c r="S145" s="183"/>
      <c r="T145" s="183"/>
      <c r="U145" s="183"/>
      <c r="V145" s="183"/>
      <c r="W145" s="183"/>
      <c r="X145" s="183"/>
      <c r="Y145" s="183"/>
      <c r="Z145" s="183"/>
      <c r="AA145" s="183"/>
      <c r="AB145" s="183"/>
      <c r="AC145" s="183"/>
      <c r="AD145" s="183"/>
      <c r="AE145" s="183"/>
      <c r="AF145" s="183"/>
      <c r="AG145" s="183"/>
      <c r="AH145" s="183"/>
      <c r="AI145" s="183"/>
      <c r="AJ145" s="183"/>
      <c r="AK145" s="183"/>
      <c r="AL145" s="183"/>
      <c r="AM145" s="183"/>
      <c r="AN145" s="183"/>
      <c r="AO145" s="183"/>
      <c r="AP145" s="183"/>
      <c r="AQ145" s="183"/>
      <c r="AR145" s="183"/>
      <c r="AS145" s="183"/>
      <c r="AT145" s="183"/>
      <c r="AU145" s="183"/>
      <c r="AV145" s="183"/>
      <c r="AW145" s="183"/>
      <c r="AX145" s="183"/>
      <c r="AY145" s="183"/>
      <c r="AZ145" s="183"/>
      <c r="BA145" s="183"/>
      <c r="BB145" s="183"/>
      <c r="BC145" s="183"/>
      <c r="BD145" s="183"/>
      <c r="BE145" s="183"/>
      <c r="BF145" s="183"/>
      <c r="BG145" s="183"/>
      <c r="BH145" s="183"/>
      <c r="BI145" s="183"/>
      <c r="BJ145" s="183"/>
      <c r="BK145" s="183"/>
      <c r="BL145" s="183"/>
      <c r="BM145" s="183"/>
      <c r="BN145" s="183"/>
      <c r="BO145" s="183"/>
      <c r="BP145" s="183"/>
      <c r="BQ145" s="183"/>
      <c r="BR145" s="183"/>
      <c r="BS145" s="183"/>
      <c r="BT145" s="183"/>
      <c r="BU145" s="183"/>
      <c r="BV145" s="183"/>
      <c r="BW145" s="183"/>
      <c r="BX145" s="183"/>
      <c r="BY145" s="183"/>
      <c r="BZ145" s="183"/>
      <c r="CA145" s="183"/>
      <c r="CB145" s="183"/>
      <c r="CC145" s="183"/>
      <c r="CD145" s="183"/>
      <c r="CE145" s="183"/>
      <c r="CF145" s="183"/>
      <c r="CG145" s="183"/>
      <c r="CH145" s="183"/>
      <c r="CI145" s="183"/>
      <c r="CJ145" s="183"/>
      <c r="CK145" s="183"/>
      <c r="CL145" s="183"/>
      <c r="CM145" s="183"/>
      <c r="CN145" s="183"/>
      <c r="CO145" s="183"/>
      <c r="CP145" s="183"/>
      <c r="CQ145" s="183"/>
      <c r="CR145" s="183"/>
      <c r="CS145" s="183"/>
      <c r="CT145" s="183"/>
      <c r="CU145" s="183"/>
      <c r="CV145" s="183"/>
      <c r="CW145" s="183"/>
    </row>
    <row r="146" spans="1:107" hidden="1" x14ac:dyDescent="0.2">
      <c r="A146" s="180"/>
      <c r="B146" s="177" t="s">
        <v>0</v>
      </c>
      <c r="C146" s="101"/>
      <c r="D146" s="178"/>
      <c r="E146" s="179">
        <f t="shared" si="41"/>
        <v>567000</v>
      </c>
      <c r="F146" s="179"/>
      <c r="G146" s="179"/>
      <c r="H146" s="179"/>
      <c r="I146" s="179"/>
      <c r="J146" s="179"/>
      <c r="K146" s="179"/>
      <c r="L146" s="179"/>
      <c r="M146" s="179"/>
      <c r="N146" s="179"/>
      <c r="O146" s="179"/>
      <c r="P146" s="179"/>
      <c r="Q146" s="179"/>
      <c r="R146" s="179"/>
      <c r="S146" s="179"/>
      <c r="T146" s="179"/>
      <c r="U146" s="179"/>
      <c r="V146" s="179"/>
      <c r="W146" s="179"/>
      <c r="X146" s="179"/>
      <c r="Y146" s="179"/>
      <c r="Z146" s="179"/>
      <c r="AA146" s="179"/>
      <c r="AB146" s="179"/>
      <c r="AC146" s="179"/>
      <c r="AD146" s="179"/>
      <c r="AE146" s="179"/>
      <c r="AF146" s="179"/>
      <c r="AG146" s="179"/>
      <c r="AH146" s="179"/>
      <c r="AI146" s="179"/>
      <c r="AJ146" s="179"/>
      <c r="AK146" s="179"/>
      <c r="AL146" s="179"/>
      <c r="AM146" s="179"/>
      <c r="AN146" s="179"/>
      <c r="AO146" s="179"/>
      <c r="AP146" s="179"/>
      <c r="AQ146" s="179"/>
      <c r="AR146" s="179"/>
      <c r="AS146" s="179"/>
      <c r="AT146" s="179"/>
      <c r="AU146" s="179"/>
      <c r="AV146" s="179"/>
      <c r="AW146" s="179"/>
      <c r="AX146" s="179"/>
      <c r="AY146" s="179"/>
      <c r="AZ146" s="179"/>
      <c r="BA146" s="179"/>
      <c r="BB146" s="179"/>
      <c r="BC146" s="179"/>
      <c r="BD146" s="179"/>
      <c r="BE146" s="179"/>
      <c r="BF146" s="179"/>
      <c r="BG146" s="179"/>
      <c r="BH146" s="179"/>
      <c r="BI146" s="179"/>
      <c r="BJ146" s="179"/>
      <c r="BK146" s="179"/>
      <c r="BL146" s="179"/>
      <c r="BM146" s="179"/>
      <c r="BN146" s="179"/>
      <c r="BO146" s="179"/>
      <c r="BP146" s="179"/>
      <c r="BQ146" s="179"/>
      <c r="BR146" s="179"/>
      <c r="BS146" s="179"/>
      <c r="BT146" s="179"/>
      <c r="BU146" s="179"/>
      <c r="BV146" s="179"/>
      <c r="BW146" s="179"/>
      <c r="BX146" s="179"/>
      <c r="BY146" s="179"/>
      <c r="BZ146" s="179"/>
      <c r="CA146" s="179"/>
      <c r="CB146" s="179"/>
      <c r="CC146" s="179"/>
      <c r="CD146" s="179"/>
      <c r="CE146" s="179"/>
      <c r="CF146" s="179"/>
      <c r="CG146" s="179"/>
      <c r="CH146" s="179"/>
      <c r="CI146" s="179"/>
      <c r="CJ146" s="179"/>
      <c r="CK146" s="179"/>
      <c r="CL146" s="179"/>
      <c r="CM146" s="179"/>
      <c r="CN146" s="179">
        <v>62500</v>
      </c>
      <c r="CO146" s="179">
        <v>392000</v>
      </c>
      <c r="CP146" s="179">
        <f>62500+50000</f>
        <v>112500</v>
      </c>
      <c r="CQ146" s="179"/>
      <c r="CR146" s="179"/>
      <c r="CS146" s="179"/>
      <c r="CT146" s="179"/>
      <c r="CU146" s="179"/>
      <c r="CV146" s="179"/>
      <c r="CW146" s="179"/>
    </row>
    <row r="147" spans="1:107" hidden="1" x14ac:dyDescent="0.2">
      <c r="A147" s="180"/>
      <c r="B147" s="181" t="s">
        <v>236</v>
      </c>
      <c r="C147" s="102"/>
      <c r="D147" s="182"/>
      <c r="E147" s="183">
        <f t="shared" si="41"/>
        <v>0</v>
      </c>
      <c r="F147" s="183"/>
      <c r="G147" s="183"/>
      <c r="H147" s="183"/>
      <c r="I147" s="183"/>
      <c r="J147" s="183"/>
      <c r="K147" s="183"/>
      <c r="L147" s="183"/>
      <c r="M147" s="183"/>
      <c r="N147" s="183"/>
      <c r="O147" s="183"/>
      <c r="P147" s="183"/>
      <c r="Q147" s="183"/>
      <c r="R147" s="183"/>
      <c r="S147" s="183"/>
      <c r="T147" s="183"/>
      <c r="U147" s="183"/>
      <c r="V147" s="183"/>
      <c r="W147" s="183"/>
      <c r="X147" s="183"/>
      <c r="Y147" s="183"/>
      <c r="Z147" s="183"/>
      <c r="AA147" s="183"/>
      <c r="AB147" s="183"/>
      <c r="AC147" s="183"/>
      <c r="AD147" s="183"/>
      <c r="AE147" s="183"/>
      <c r="AF147" s="183"/>
      <c r="AG147" s="183"/>
      <c r="AH147" s="183"/>
      <c r="AI147" s="183"/>
      <c r="AJ147" s="183"/>
      <c r="AK147" s="183"/>
      <c r="AL147" s="183"/>
      <c r="AM147" s="183"/>
      <c r="AN147" s="183"/>
      <c r="AO147" s="183"/>
      <c r="AP147" s="183"/>
      <c r="AQ147" s="183"/>
      <c r="AR147" s="183"/>
      <c r="AS147" s="183"/>
      <c r="AT147" s="183"/>
      <c r="AU147" s="183"/>
      <c r="AV147" s="183"/>
      <c r="AW147" s="183"/>
      <c r="AX147" s="183"/>
      <c r="AY147" s="183"/>
      <c r="AZ147" s="183"/>
      <c r="BA147" s="183"/>
      <c r="BB147" s="183"/>
      <c r="BC147" s="183"/>
      <c r="BD147" s="183"/>
      <c r="BE147" s="183"/>
      <c r="BF147" s="183"/>
      <c r="BG147" s="183"/>
      <c r="BH147" s="183"/>
      <c r="BI147" s="183"/>
      <c r="BJ147" s="183"/>
      <c r="BK147" s="183"/>
      <c r="BL147" s="183"/>
      <c r="BM147" s="183"/>
      <c r="BN147" s="183"/>
      <c r="BO147" s="183"/>
      <c r="BP147" s="183"/>
      <c r="BQ147" s="183"/>
      <c r="BR147" s="183"/>
      <c r="BS147" s="183"/>
      <c r="BT147" s="183"/>
      <c r="BU147" s="183"/>
      <c r="BV147" s="183"/>
      <c r="BW147" s="183"/>
      <c r="BX147" s="183"/>
      <c r="BY147" s="183"/>
      <c r="BZ147" s="183"/>
      <c r="CA147" s="183"/>
      <c r="CB147" s="183"/>
      <c r="CC147" s="183"/>
      <c r="CD147" s="183"/>
      <c r="CE147" s="183"/>
      <c r="CF147" s="183"/>
      <c r="CG147" s="183"/>
      <c r="CH147" s="183"/>
      <c r="CI147" s="183"/>
      <c r="CJ147" s="183"/>
      <c r="CK147" s="183"/>
      <c r="CL147" s="183"/>
      <c r="CM147" s="183"/>
      <c r="CN147" s="183"/>
      <c r="CO147" s="183"/>
      <c r="CP147" s="183"/>
      <c r="CQ147" s="183"/>
      <c r="CR147" s="183"/>
      <c r="CS147" s="183"/>
      <c r="CT147" s="183"/>
      <c r="CU147" s="183"/>
      <c r="CV147" s="183"/>
      <c r="CW147" s="183"/>
    </row>
    <row r="148" spans="1:107" hidden="1" x14ac:dyDescent="0.2">
      <c r="A148" s="184"/>
      <c r="B148" s="185" t="s">
        <v>2</v>
      </c>
      <c r="C148" s="98"/>
      <c r="D148" s="186"/>
      <c r="E148" s="187">
        <f t="shared" si="41"/>
        <v>0</v>
      </c>
      <c r="F148" s="187"/>
      <c r="G148" s="187"/>
      <c r="H148" s="187"/>
      <c r="I148" s="187"/>
      <c r="J148" s="187"/>
      <c r="K148" s="187"/>
      <c r="L148" s="187"/>
      <c r="M148" s="187"/>
      <c r="N148" s="187"/>
      <c r="O148" s="187"/>
      <c r="P148" s="187"/>
      <c r="Q148" s="187"/>
      <c r="R148" s="187"/>
      <c r="S148" s="187"/>
      <c r="T148" s="187"/>
      <c r="U148" s="187"/>
      <c r="V148" s="187"/>
      <c r="W148" s="187"/>
      <c r="X148" s="187"/>
      <c r="Y148" s="187"/>
      <c r="Z148" s="187"/>
      <c r="AA148" s="187"/>
      <c r="AB148" s="187"/>
      <c r="AC148" s="187"/>
      <c r="AD148" s="187"/>
      <c r="AE148" s="187"/>
      <c r="AF148" s="187"/>
      <c r="AG148" s="187"/>
      <c r="AH148" s="187"/>
      <c r="AI148" s="187"/>
      <c r="AJ148" s="187"/>
      <c r="AK148" s="187"/>
      <c r="AL148" s="187"/>
      <c r="AM148" s="187"/>
      <c r="AN148" s="187"/>
      <c r="AO148" s="187"/>
      <c r="AP148" s="187"/>
      <c r="AQ148" s="187"/>
      <c r="AR148" s="187"/>
      <c r="AS148" s="187"/>
      <c r="AT148" s="187"/>
      <c r="AU148" s="187"/>
      <c r="AV148" s="187"/>
      <c r="AW148" s="187"/>
      <c r="AX148" s="187"/>
      <c r="AY148" s="187"/>
      <c r="AZ148" s="187"/>
      <c r="BA148" s="187"/>
      <c r="BB148" s="187"/>
      <c r="BC148" s="187"/>
      <c r="BD148" s="187"/>
      <c r="BE148" s="187"/>
      <c r="BF148" s="187"/>
      <c r="BG148" s="187"/>
      <c r="BH148" s="187"/>
      <c r="BI148" s="187"/>
      <c r="BJ148" s="187"/>
      <c r="BK148" s="187"/>
      <c r="BL148" s="187"/>
      <c r="BM148" s="187"/>
      <c r="BN148" s="187"/>
      <c r="BO148" s="187"/>
      <c r="BP148" s="187"/>
      <c r="BQ148" s="187"/>
      <c r="BR148" s="187"/>
      <c r="BS148" s="187"/>
      <c r="BT148" s="187"/>
      <c r="BU148" s="187"/>
      <c r="BV148" s="187"/>
      <c r="BW148" s="187"/>
      <c r="BX148" s="187"/>
      <c r="BY148" s="187"/>
      <c r="BZ148" s="187"/>
      <c r="CA148" s="187"/>
      <c r="CB148" s="187"/>
      <c r="CC148" s="187"/>
      <c r="CD148" s="187"/>
      <c r="CE148" s="187"/>
      <c r="CF148" s="187"/>
      <c r="CG148" s="187"/>
      <c r="CH148" s="187"/>
      <c r="CI148" s="187"/>
      <c r="CJ148" s="187"/>
      <c r="CK148" s="187"/>
      <c r="CL148" s="187"/>
      <c r="CM148" s="187"/>
      <c r="CN148" s="187"/>
      <c r="CO148" s="187"/>
      <c r="CP148" s="187"/>
      <c r="CQ148" s="187"/>
      <c r="CR148" s="187"/>
      <c r="CS148" s="187"/>
      <c r="CT148" s="187"/>
      <c r="CU148" s="187"/>
      <c r="CV148" s="187"/>
      <c r="CW148" s="187"/>
    </row>
    <row r="149" spans="1:107" hidden="1" x14ac:dyDescent="0.2">
      <c r="B149" s="192"/>
      <c r="D149" s="191"/>
      <c r="E149" s="103"/>
      <c r="CO149" s="93"/>
      <c r="CP149" s="93"/>
      <c r="CQ149" s="93"/>
      <c r="CR149" s="93"/>
      <c r="CS149" s="93"/>
      <c r="CT149" s="93"/>
      <c r="CU149" s="93"/>
      <c r="CV149" s="93"/>
      <c r="CW149" s="93"/>
    </row>
    <row r="150" spans="1:107" x14ac:dyDescent="0.2">
      <c r="A150" s="31" t="s">
        <v>217</v>
      </c>
      <c r="B150" s="108" t="s">
        <v>286</v>
      </c>
      <c r="C150" s="94"/>
      <c r="D150" s="94"/>
      <c r="E150" s="107">
        <f>SUM(F150:CW150)</f>
        <v>960400</v>
      </c>
      <c r="F150" s="107">
        <f t="shared" ref="F150:AK150" si="42">SUM(F118+F119)</f>
        <v>47500</v>
      </c>
      <c r="G150" s="107">
        <f t="shared" si="42"/>
        <v>600</v>
      </c>
      <c r="H150" s="107">
        <f t="shared" si="42"/>
        <v>3300</v>
      </c>
      <c r="I150" s="107">
        <f t="shared" si="42"/>
        <v>0</v>
      </c>
      <c r="J150" s="107">
        <f t="shared" si="42"/>
        <v>600</v>
      </c>
      <c r="K150" s="107">
        <f t="shared" si="42"/>
        <v>900</v>
      </c>
      <c r="L150" s="107">
        <f t="shared" si="42"/>
        <v>8200</v>
      </c>
      <c r="M150" s="107">
        <f t="shared" si="42"/>
        <v>11100</v>
      </c>
      <c r="N150" s="107">
        <f t="shared" si="42"/>
        <v>600</v>
      </c>
      <c r="O150" s="107">
        <f t="shared" si="42"/>
        <v>3300</v>
      </c>
      <c r="P150" s="107">
        <f t="shared" si="42"/>
        <v>49800</v>
      </c>
      <c r="Q150" s="107">
        <f t="shared" si="42"/>
        <v>1800</v>
      </c>
      <c r="R150" s="107">
        <f t="shared" si="42"/>
        <v>8800</v>
      </c>
      <c r="S150" s="107">
        <f t="shared" si="42"/>
        <v>7800</v>
      </c>
      <c r="T150" s="107">
        <f t="shared" si="42"/>
        <v>3000</v>
      </c>
      <c r="U150" s="107">
        <f t="shared" si="42"/>
        <v>900</v>
      </c>
      <c r="V150" s="107">
        <f t="shared" si="42"/>
        <v>6800</v>
      </c>
      <c r="W150" s="107">
        <f t="shared" si="42"/>
        <v>8400</v>
      </c>
      <c r="X150" s="107">
        <f t="shared" si="42"/>
        <v>900</v>
      </c>
      <c r="Y150" s="107">
        <f t="shared" si="42"/>
        <v>10500</v>
      </c>
      <c r="Z150" s="107">
        <f t="shared" si="42"/>
        <v>56500</v>
      </c>
      <c r="AA150" s="107">
        <f t="shared" si="42"/>
        <v>8700</v>
      </c>
      <c r="AB150" s="107">
        <f t="shared" si="42"/>
        <v>32900</v>
      </c>
      <c r="AC150" s="107">
        <f t="shared" si="42"/>
        <v>26300</v>
      </c>
      <c r="AD150" s="107">
        <f t="shared" si="42"/>
        <v>5100</v>
      </c>
      <c r="AE150" s="107">
        <f t="shared" si="42"/>
        <v>6300</v>
      </c>
      <c r="AF150" s="107">
        <f t="shared" si="42"/>
        <v>17400</v>
      </c>
      <c r="AG150" s="107">
        <f t="shared" si="42"/>
        <v>13400</v>
      </c>
      <c r="AH150" s="107">
        <f t="shared" si="42"/>
        <v>17500</v>
      </c>
      <c r="AI150" s="107">
        <f t="shared" si="42"/>
        <v>3600</v>
      </c>
      <c r="AJ150" s="107">
        <f t="shared" si="42"/>
        <v>22200</v>
      </c>
      <c r="AK150" s="107">
        <f t="shared" si="42"/>
        <v>8100</v>
      </c>
      <c r="AL150" s="107">
        <f t="shared" ref="AL150:BQ150" si="43">SUM(AL118+AL119)</f>
        <v>7200</v>
      </c>
      <c r="AM150" s="107">
        <f t="shared" si="43"/>
        <v>9300</v>
      </c>
      <c r="AN150" s="107">
        <f t="shared" si="43"/>
        <v>7200</v>
      </c>
      <c r="AO150" s="107">
        <f t="shared" si="43"/>
        <v>2400</v>
      </c>
      <c r="AP150" s="107">
        <f t="shared" si="43"/>
        <v>13800</v>
      </c>
      <c r="AQ150" s="107">
        <f t="shared" si="43"/>
        <v>7200</v>
      </c>
      <c r="AR150" s="107">
        <f t="shared" si="43"/>
        <v>4800</v>
      </c>
      <c r="AS150" s="107">
        <f t="shared" si="43"/>
        <v>9600</v>
      </c>
      <c r="AT150" s="107">
        <f t="shared" si="43"/>
        <v>4200</v>
      </c>
      <c r="AU150" s="107">
        <f t="shared" si="43"/>
        <v>41000</v>
      </c>
      <c r="AV150" s="107">
        <f t="shared" si="43"/>
        <v>1000</v>
      </c>
      <c r="AW150" s="107">
        <f t="shared" si="43"/>
        <v>17100</v>
      </c>
      <c r="AX150" s="107">
        <f t="shared" si="43"/>
        <v>35700</v>
      </c>
      <c r="AY150" s="107">
        <f t="shared" si="43"/>
        <v>3600</v>
      </c>
      <c r="AZ150" s="107">
        <f t="shared" si="43"/>
        <v>1800</v>
      </c>
      <c r="BA150" s="107">
        <f t="shared" si="43"/>
        <v>7500</v>
      </c>
      <c r="BB150" s="107">
        <f t="shared" si="43"/>
        <v>16200</v>
      </c>
      <c r="BC150" s="107">
        <f t="shared" si="43"/>
        <v>7800</v>
      </c>
      <c r="BD150" s="107">
        <f t="shared" si="43"/>
        <v>3900</v>
      </c>
      <c r="BE150" s="107">
        <f t="shared" si="43"/>
        <v>37000</v>
      </c>
      <c r="BF150" s="107">
        <f t="shared" si="43"/>
        <v>12000</v>
      </c>
      <c r="BG150" s="107">
        <f t="shared" si="43"/>
        <v>7200</v>
      </c>
      <c r="BH150" s="107">
        <f t="shared" si="43"/>
        <v>8200</v>
      </c>
      <c r="BI150" s="107">
        <f t="shared" si="43"/>
        <v>10900</v>
      </c>
      <c r="BJ150" s="107">
        <f t="shared" si="43"/>
        <v>27600</v>
      </c>
      <c r="BK150" s="107">
        <f t="shared" si="43"/>
        <v>11500</v>
      </c>
      <c r="BL150" s="107">
        <f t="shared" si="43"/>
        <v>7800</v>
      </c>
      <c r="BM150" s="107">
        <f t="shared" si="43"/>
        <v>6000</v>
      </c>
      <c r="BN150" s="107">
        <f t="shared" si="43"/>
        <v>8800</v>
      </c>
      <c r="BO150" s="107">
        <f t="shared" si="43"/>
        <v>50000</v>
      </c>
      <c r="BP150" s="107">
        <f t="shared" si="43"/>
        <v>12600</v>
      </c>
      <c r="BQ150" s="107">
        <f t="shared" si="43"/>
        <v>12900</v>
      </c>
      <c r="BR150" s="107">
        <f t="shared" ref="BR150:CW150" si="44">SUM(BR118+BR119)</f>
        <v>11100</v>
      </c>
      <c r="BS150" s="107">
        <f t="shared" si="44"/>
        <v>5700</v>
      </c>
      <c r="BT150" s="107">
        <f t="shared" si="44"/>
        <v>23000</v>
      </c>
      <c r="BU150" s="107">
        <f t="shared" si="44"/>
        <v>0</v>
      </c>
      <c r="BV150" s="107">
        <f t="shared" si="44"/>
        <v>600</v>
      </c>
      <c r="BW150" s="107">
        <f t="shared" si="44"/>
        <v>16200</v>
      </c>
      <c r="BX150" s="107">
        <f t="shared" si="44"/>
        <v>500</v>
      </c>
      <c r="BY150" s="107">
        <f t="shared" si="44"/>
        <v>3900</v>
      </c>
      <c r="BZ150" s="107">
        <f t="shared" si="44"/>
        <v>7500</v>
      </c>
      <c r="CA150" s="107">
        <f t="shared" si="44"/>
        <v>27900</v>
      </c>
      <c r="CB150" s="107">
        <f t="shared" si="44"/>
        <v>1500</v>
      </c>
      <c r="CC150" s="107">
        <f t="shared" si="44"/>
        <v>300</v>
      </c>
      <c r="CD150" s="107">
        <f t="shared" si="44"/>
        <v>900</v>
      </c>
      <c r="CE150" s="107">
        <f t="shared" si="44"/>
        <v>7200</v>
      </c>
      <c r="CF150" s="107">
        <f t="shared" si="44"/>
        <v>4200</v>
      </c>
      <c r="CG150" s="107">
        <f t="shared" si="44"/>
        <v>12900</v>
      </c>
      <c r="CH150" s="107">
        <f t="shared" si="44"/>
        <v>18000</v>
      </c>
      <c r="CI150" s="107">
        <f t="shared" si="44"/>
        <v>1200</v>
      </c>
      <c r="CJ150" s="107">
        <f t="shared" si="44"/>
        <v>3600</v>
      </c>
      <c r="CK150" s="107">
        <f t="shared" si="44"/>
        <v>4600</v>
      </c>
      <c r="CL150" s="107">
        <f t="shared" si="44"/>
        <v>2700</v>
      </c>
      <c r="CM150" s="107">
        <f t="shared" si="44"/>
        <v>300</v>
      </c>
      <c r="CN150" s="107">
        <f t="shared" si="44"/>
        <v>0</v>
      </c>
      <c r="CO150" s="107">
        <f t="shared" si="44"/>
        <v>0</v>
      </c>
      <c r="CP150" s="107">
        <f t="shared" si="44"/>
        <v>0</v>
      </c>
      <c r="CQ150" s="107">
        <f t="shared" si="44"/>
        <v>0</v>
      </c>
      <c r="CR150" s="107">
        <f t="shared" si="44"/>
        <v>0</v>
      </c>
      <c r="CS150" s="107">
        <f t="shared" si="44"/>
        <v>0</v>
      </c>
      <c r="CT150" s="107">
        <f t="shared" si="44"/>
        <v>0</v>
      </c>
      <c r="CU150" s="107">
        <f t="shared" si="44"/>
        <v>0</v>
      </c>
      <c r="CV150" s="107">
        <f t="shared" si="44"/>
        <v>0</v>
      </c>
      <c r="CW150" s="107">
        <f t="shared" si="44"/>
        <v>0</v>
      </c>
    </row>
    <row r="151" spans="1:107" x14ac:dyDescent="0.2">
      <c r="A151" s="32"/>
      <c r="B151" s="193" t="s">
        <v>116</v>
      </c>
      <c r="C151" s="169"/>
      <c r="D151" s="169"/>
      <c r="E151" s="106">
        <f>SUM(F151:CW151)</f>
        <v>70000</v>
      </c>
      <c r="F151" s="106">
        <f t="shared" ref="F151:AK151" si="45">SUM(F122)</f>
        <v>4000</v>
      </c>
      <c r="G151" s="106">
        <f t="shared" si="45"/>
        <v>0</v>
      </c>
      <c r="H151" s="106">
        <f t="shared" si="45"/>
        <v>2000</v>
      </c>
      <c r="I151" s="106">
        <f t="shared" si="45"/>
        <v>0</v>
      </c>
      <c r="J151" s="106">
        <f t="shared" si="45"/>
        <v>0</v>
      </c>
      <c r="K151" s="106">
        <f t="shared" si="45"/>
        <v>1500</v>
      </c>
      <c r="L151" s="106">
        <f t="shared" si="45"/>
        <v>2000</v>
      </c>
      <c r="M151" s="106">
        <f t="shared" si="45"/>
        <v>1500</v>
      </c>
      <c r="N151" s="106">
        <f t="shared" si="45"/>
        <v>1500</v>
      </c>
      <c r="O151" s="106">
        <f t="shared" si="45"/>
        <v>1500</v>
      </c>
      <c r="P151" s="106">
        <f t="shared" si="45"/>
        <v>4200</v>
      </c>
      <c r="Q151" s="106">
        <f t="shared" si="45"/>
        <v>0</v>
      </c>
      <c r="R151" s="106">
        <f t="shared" si="45"/>
        <v>2500</v>
      </c>
      <c r="S151" s="106">
        <f t="shared" si="45"/>
        <v>3000</v>
      </c>
      <c r="T151" s="106">
        <f t="shared" si="45"/>
        <v>0</v>
      </c>
      <c r="U151" s="106">
        <f t="shared" si="45"/>
        <v>2000</v>
      </c>
      <c r="V151" s="106">
        <f t="shared" si="45"/>
        <v>1500</v>
      </c>
      <c r="W151" s="106">
        <f t="shared" si="45"/>
        <v>0</v>
      </c>
      <c r="X151" s="106">
        <f t="shared" si="45"/>
        <v>0</v>
      </c>
      <c r="Y151" s="106">
        <f t="shared" si="45"/>
        <v>1500</v>
      </c>
      <c r="Z151" s="106">
        <f t="shared" si="45"/>
        <v>0</v>
      </c>
      <c r="AA151" s="106">
        <f t="shared" si="45"/>
        <v>0</v>
      </c>
      <c r="AB151" s="106">
        <f t="shared" si="45"/>
        <v>0</v>
      </c>
      <c r="AC151" s="106">
        <f t="shared" si="45"/>
        <v>0</v>
      </c>
      <c r="AD151" s="106">
        <f t="shared" si="45"/>
        <v>0</v>
      </c>
      <c r="AE151" s="106">
        <f t="shared" si="45"/>
        <v>0</v>
      </c>
      <c r="AF151" s="106">
        <f t="shared" si="45"/>
        <v>0</v>
      </c>
      <c r="AG151" s="106">
        <f t="shared" si="45"/>
        <v>0</v>
      </c>
      <c r="AH151" s="106">
        <f t="shared" si="45"/>
        <v>0</v>
      </c>
      <c r="AI151" s="106">
        <f t="shared" si="45"/>
        <v>0</v>
      </c>
      <c r="AJ151" s="106">
        <f t="shared" si="45"/>
        <v>0</v>
      </c>
      <c r="AK151" s="106">
        <f t="shared" si="45"/>
        <v>0</v>
      </c>
      <c r="AL151" s="106">
        <f t="shared" ref="AL151:BQ151" si="46">SUM(AL122)</f>
        <v>0</v>
      </c>
      <c r="AM151" s="106">
        <f t="shared" si="46"/>
        <v>0</v>
      </c>
      <c r="AN151" s="106">
        <f t="shared" si="46"/>
        <v>0</v>
      </c>
      <c r="AO151" s="106">
        <f t="shared" si="46"/>
        <v>0</v>
      </c>
      <c r="AP151" s="106">
        <f t="shared" si="46"/>
        <v>0</v>
      </c>
      <c r="AQ151" s="106">
        <f t="shared" si="46"/>
        <v>0</v>
      </c>
      <c r="AR151" s="106">
        <f t="shared" si="46"/>
        <v>0</v>
      </c>
      <c r="AS151" s="106">
        <f t="shared" si="46"/>
        <v>0</v>
      </c>
      <c r="AT151" s="106">
        <f t="shared" si="46"/>
        <v>0</v>
      </c>
      <c r="AU151" s="106">
        <f t="shared" si="46"/>
        <v>0</v>
      </c>
      <c r="AV151" s="106">
        <f t="shared" si="46"/>
        <v>0</v>
      </c>
      <c r="AW151" s="106">
        <f t="shared" si="46"/>
        <v>0</v>
      </c>
      <c r="AX151" s="106">
        <f t="shared" si="46"/>
        <v>0</v>
      </c>
      <c r="AY151" s="106">
        <f t="shared" si="46"/>
        <v>0</v>
      </c>
      <c r="AZ151" s="106">
        <f t="shared" si="46"/>
        <v>0</v>
      </c>
      <c r="BA151" s="106">
        <f t="shared" si="46"/>
        <v>0</v>
      </c>
      <c r="BB151" s="106">
        <f t="shared" si="46"/>
        <v>0</v>
      </c>
      <c r="BC151" s="106">
        <f t="shared" si="46"/>
        <v>0</v>
      </c>
      <c r="BD151" s="106">
        <f t="shared" si="46"/>
        <v>0</v>
      </c>
      <c r="BE151" s="106">
        <f t="shared" si="46"/>
        <v>0</v>
      </c>
      <c r="BF151" s="106">
        <f t="shared" si="46"/>
        <v>0</v>
      </c>
      <c r="BG151" s="106">
        <f t="shared" si="46"/>
        <v>0</v>
      </c>
      <c r="BH151" s="106">
        <f t="shared" si="46"/>
        <v>0</v>
      </c>
      <c r="BI151" s="106">
        <f t="shared" si="46"/>
        <v>0</v>
      </c>
      <c r="BJ151" s="106">
        <f t="shared" si="46"/>
        <v>0</v>
      </c>
      <c r="BK151" s="106">
        <f t="shared" si="46"/>
        <v>0</v>
      </c>
      <c r="BL151" s="106">
        <f t="shared" si="46"/>
        <v>0</v>
      </c>
      <c r="BM151" s="106">
        <f t="shared" si="46"/>
        <v>0</v>
      </c>
      <c r="BN151" s="106">
        <f t="shared" si="46"/>
        <v>0</v>
      </c>
      <c r="BO151" s="106">
        <f t="shared" si="46"/>
        <v>4200</v>
      </c>
      <c r="BP151" s="106">
        <f t="shared" si="46"/>
        <v>0</v>
      </c>
      <c r="BQ151" s="106">
        <f t="shared" si="46"/>
        <v>3000</v>
      </c>
      <c r="BR151" s="106">
        <f t="shared" ref="BR151:CW151" si="47">SUM(BR122)</f>
        <v>1500</v>
      </c>
      <c r="BS151" s="106">
        <f t="shared" si="47"/>
        <v>0</v>
      </c>
      <c r="BT151" s="106">
        <f t="shared" si="47"/>
        <v>3500</v>
      </c>
      <c r="BU151" s="106">
        <f t="shared" si="47"/>
        <v>500</v>
      </c>
      <c r="BV151" s="106">
        <f t="shared" si="47"/>
        <v>0</v>
      </c>
      <c r="BW151" s="106">
        <f t="shared" si="47"/>
        <v>2000</v>
      </c>
      <c r="BX151" s="106">
        <f t="shared" si="47"/>
        <v>6000</v>
      </c>
      <c r="BY151" s="106">
        <f t="shared" si="47"/>
        <v>2000</v>
      </c>
      <c r="BZ151" s="106">
        <f t="shared" si="47"/>
        <v>2000</v>
      </c>
      <c r="CA151" s="106">
        <f t="shared" si="47"/>
        <v>3000</v>
      </c>
      <c r="CB151" s="106">
        <f t="shared" si="47"/>
        <v>1000</v>
      </c>
      <c r="CC151" s="106">
        <f t="shared" si="47"/>
        <v>500</v>
      </c>
      <c r="CD151" s="106">
        <f t="shared" si="47"/>
        <v>0</v>
      </c>
      <c r="CE151" s="106">
        <f t="shared" si="47"/>
        <v>2000</v>
      </c>
      <c r="CF151" s="106">
        <f t="shared" si="47"/>
        <v>1500</v>
      </c>
      <c r="CG151" s="106">
        <f t="shared" si="47"/>
        <v>3000</v>
      </c>
      <c r="CH151" s="106">
        <f t="shared" si="47"/>
        <v>1600</v>
      </c>
      <c r="CI151" s="106">
        <f t="shared" si="47"/>
        <v>500</v>
      </c>
      <c r="CJ151" s="106">
        <f t="shared" si="47"/>
        <v>500</v>
      </c>
      <c r="CK151" s="106">
        <f t="shared" si="47"/>
        <v>500</v>
      </c>
      <c r="CL151" s="106">
        <f t="shared" si="47"/>
        <v>2000</v>
      </c>
      <c r="CM151" s="106">
        <f t="shared" si="47"/>
        <v>500</v>
      </c>
      <c r="CN151" s="106">
        <f t="shared" si="47"/>
        <v>0</v>
      </c>
      <c r="CO151" s="106">
        <f t="shared" si="47"/>
        <v>0</v>
      </c>
      <c r="CP151" s="106">
        <f t="shared" si="47"/>
        <v>0</v>
      </c>
      <c r="CQ151" s="106">
        <f t="shared" si="47"/>
        <v>0</v>
      </c>
      <c r="CR151" s="106">
        <f t="shared" si="47"/>
        <v>0</v>
      </c>
      <c r="CS151" s="106">
        <f t="shared" si="47"/>
        <v>0</v>
      </c>
      <c r="CT151" s="106">
        <f t="shared" si="47"/>
        <v>0</v>
      </c>
      <c r="CU151" s="106">
        <f t="shared" si="47"/>
        <v>0</v>
      </c>
      <c r="CV151" s="106">
        <f t="shared" si="47"/>
        <v>0</v>
      </c>
      <c r="CW151" s="106">
        <f t="shared" si="47"/>
        <v>0</v>
      </c>
    </row>
    <row r="152" spans="1:107" x14ac:dyDescent="0.2">
      <c r="A152" s="32"/>
      <c r="B152" s="107" t="s">
        <v>0</v>
      </c>
      <c r="C152" s="94"/>
      <c r="D152" s="94"/>
      <c r="E152" s="107">
        <f>SUM(F152:CW152)</f>
        <v>1437000</v>
      </c>
      <c r="F152" s="107">
        <f t="shared" ref="F152:AK152" si="48">SUM(F123+F124+F125)</f>
        <v>0</v>
      </c>
      <c r="G152" s="107">
        <f t="shared" si="48"/>
        <v>0</v>
      </c>
      <c r="H152" s="107">
        <f t="shared" si="48"/>
        <v>0</v>
      </c>
      <c r="I152" s="107">
        <f t="shared" si="48"/>
        <v>0</v>
      </c>
      <c r="J152" s="107">
        <f t="shared" si="48"/>
        <v>0</v>
      </c>
      <c r="K152" s="107">
        <f t="shared" si="48"/>
        <v>0</v>
      </c>
      <c r="L152" s="107">
        <f t="shared" si="48"/>
        <v>0</v>
      </c>
      <c r="M152" s="107">
        <f t="shared" si="48"/>
        <v>0</v>
      </c>
      <c r="N152" s="107">
        <f t="shared" si="48"/>
        <v>0</v>
      </c>
      <c r="O152" s="107">
        <f t="shared" si="48"/>
        <v>0</v>
      </c>
      <c r="P152" s="107">
        <f t="shared" si="48"/>
        <v>0</v>
      </c>
      <c r="Q152" s="107">
        <f t="shared" si="48"/>
        <v>0</v>
      </c>
      <c r="R152" s="107">
        <f t="shared" si="48"/>
        <v>0</v>
      </c>
      <c r="S152" s="107">
        <f t="shared" si="48"/>
        <v>0</v>
      </c>
      <c r="T152" s="107">
        <f t="shared" si="48"/>
        <v>0</v>
      </c>
      <c r="U152" s="107">
        <f t="shared" si="48"/>
        <v>0</v>
      </c>
      <c r="V152" s="107">
        <f t="shared" si="48"/>
        <v>0</v>
      </c>
      <c r="W152" s="107">
        <f t="shared" si="48"/>
        <v>0</v>
      </c>
      <c r="X152" s="107">
        <f t="shared" si="48"/>
        <v>0</v>
      </c>
      <c r="Y152" s="107">
        <f t="shared" si="48"/>
        <v>0</v>
      </c>
      <c r="Z152" s="107">
        <f t="shared" si="48"/>
        <v>0</v>
      </c>
      <c r="AA152" s="107">
        <f t="shared" si="48"/>
        <v>0</v>
      </c>
      <c r="AB152" s="107">
        <f t="shared" si="48"/>
        <v>0</v>
      </c>
      <c r="AC152" s="107">
        <f t="shared" si="48"/>
        <v>0</v>
      </c>
      <c r="AD152" s="107">
        <f t="shared" si="48"/>
        <v>0</v>
      </c>
      <c r="AE152" s="107">
        <f t="shared" si="48"/>
        <v>0</v>
      </c>
      <c r="AF152" s="107">
        <f t="shared" si="48"/>
        <v>0</v>
      </c>
      <c r="AG152" s="107">
        <f t="shared" si="48"/>
        <v>0</v>
      </c>
      <c r="AH152" s="107">
        <f t="shared" si="48"/>
        <v>0</v>
      </c>
      <c r="AI152" s="107">
        <f t="shared" si="48"/>
        <v>0</v>
      </c>
      <c r="AJ152" s="107">
        <f t="shared" si="48"/>
        <v>0</v>
      </c>
      <c r="AK152" s="107">
        <f t="shared" si="48"/>
        <v>0</v>
      </c>
      <c r="AL152" s="107">
        <f t="shared" ref="AL152:BQ152" si="49">SUM(AL123+AL124+AL125)</f>
        <v>0</v>
      </c>
      <c r="AM152" s="107">
        <f t="shared" si="49"/>
        <v>0</v>
      </c>
      <c r="AN152" s="107">
        <f t="shared" si="49"/>
        <v>0</v>
      </c>
      <c r="AO152" s="107">
        <f t="shared" si="49"/>
        <v>0</v>
      </c>
      <c r="AP152" s="107">
        <f t="shared" si="49"/>
        <v>0</v>
      </c>
      <c r="AQ152" s="107">
        <f t="shared" si="49"/>
        <v>0</v>
      </c>
      <c r="AR152" s="107">
        <f t="shared" si="49"/>
        <v>0</v>
      </c>
      <c r="AS152" s="107">
        <f t="shared" si="49"/>
        <v>0</v>
      </c>
      <c r="AT152" s="107">
        <f t="shared" si="49"/>
        <v>0</v>
      </c>
      <c r="AU152" s="107">
        <f t="shared" si="49"/>
        <v>0</v>
      </c>
      <c r="AV152" s="107">
        <f t="shared" si="49"/>
        <v>0</v>
      </c>
      <c r="AW152" s="107">
        <f t="shared" si="49"/>
        <v>0</v>
      </c>
      <c r="AX152" s="107">
        <f t="shared" si="49"/>
        <v>0</v>
      </c>
      <c r="AY152" s="107">
        <f t="shared" si="49"/>
        <v>0</v>
      </c>
      <c r="AZ152" s="107">
        <f t="shared" si="49"/>
        <v>0</v>
      </c>
      <c r="BA152" s="107">
        <f t="shared" si="49"/>
        <v>0</v>
      </c>
      <c r="BB152" s="107">
        <f t="shared" si="49"/>
        <v>0</v>
      </c>
      <c r="BC152" s="107">
        <f t="shared" si="49"/>
        <v>0</v>
      </c>
      <c r="BD152" s="107">
        <f t="shared" si="49"/>
        <v>0</v>
      </c>
      <c r="BE152" s="107">
        <f t="shared" si="49"/>
        <v>0</v>
      </c>
      <c r="BF152" s="107">
        <f t="shared" si="49"/>
        <v>0</v>
      </c>
      <c r="BG152" s="107">
        <f t="shared" si="49"/>
        <v>0</v>
      </c>
      <c r="BH152" s="107">
        <f t="shared" si="49"/>
        <v>0</v>
      </c>
      <c r="BI152" s="107">
        <f t="shared" si="49"/>
        <v>0</v>
      </c>
      <c r="BJ152" s="107">
        <f t="shared" si="49"/>
        <v>0</v>
      </c>
      <c r="BK152" s="107">
        <f t="shared" si="49"/>
        <v>0</v>
      </c>
      <c r="BL152" s="107">
        <f t="shared" si="49"/>
        <v>0</v>
      </c>
      <c r="BM152" s="107">
        <f t="shared" si="49"/>
        <v>0</v>
      </c>
      <c r="BN152" s="107">
        <f t="shared" si="49"/>
        <v>0</v>
      </c>
      <c r="BO152" s="107">
        <f t="shared" si="49"/>
        <v>0</v>
      </c>
      <c r="BP152" s="107">
        <f t="shared" si="49"/>
        <v>0</v>
      </c>
      <c r="BQ152" s="107">
        <f t="shared" si="49"/>
        <v>0</v>
      </c>
      <c r="BR152" s="107">
        <f t="shared" ref="BR152:CW152" si="50">SUM(BR123+BR124+BR125)</f>
        <v>0</v>
      </c>
      <c r="BS152" s="107">
        <f t="shared" si="50"/>
        <v>0</v>
      </c>
      <c r="BT152" s="107">
        <f t="shared" si="50"/>
        <v>0</v>
      </c>
      <c r="BU152" s="107">
        <f t="shared" si="50"/>
        <v>0</v>
      </c>
      <c r="BV152" s="107">
        <f t="shared" si="50"/>
        <v>0</v>
      </c>
      <c r="BW152" s="107">
        <f t="shared" si="50"/>
        <v>0</v>
      </c>
      <c r="BX152" s="107">
        <f t="shared" si="50"/>
        <v>0</v>
      </c>
      <c r="BY152" s="107">
        <f t="shared" si="50"/>
        <v>0</v>
      </c>
      <c r="BZ152" s="107">
        <f t="shared" si="50"/>
        <v>0</v>
      </c>
      <c r="CA152" s="107">
        <f t="shared" si="50"/>
        <v>0</v>
      </c>
      <c r="CB152" s="107">
        <f t="shared" si="50"/>
        <v>0</v>
      </c>
      <c r="CC152" s="107">
        <f t="shared" si="50"/>
        <v>0</v>
      </c>
      <c r="CD152" s="107">
        <f t="shared" si="50"/>
        <v>0</v>
      </c>
      <c r="CE152" s="107">
        <f t="shared" si="50"/>
        <v>0</v>
      </c>
      <c r="CF152" s="107">
        <f t="shared" si="50"/>
        <v>0</v>
      </c>
      <c r="CG152" s="107">
        <f t="shared" si="50"/>
        <v>0</v>
      </c>
      <c r="CH152" s="107">
        <f t="shared" si="50"/>
        <v>0</v>
      </c>
      <c r="CI152" s="107">
        <f t="shared" si="50"/>
        <v>0</v>
      </c>
      <c r="CJ152" s="107">
        <f t="shared" si="50"/>
        <v>0</v>
      </c>
      <c r="CK152" s="107">
        <f t="shared" si="50"/>
        <v>0</v>
      </c>
      <c r="CL152" s="107">
        <f t="shared" si="50"/>
        <v>0</v>
      </c>
      <c r="CM152" s="107">
        <f t="shared" si="50"/>
        <v>0</v>
      </c>
      <c r="CN152" s="107">
        <f t="shared" si="50"/>
        <v>932500</v>
      </c>
      <c r="CO152" s="107">
        <f t="shared" si="50"/>
        <v>392000</v>
      </c>
      <c r="CP152" s="107">
        <f t="shared" si="50"/>
        <v>112500</v>
      </c>
      <c r="CQ152" s="107">
        <f t="shared" si="50"/>
        <v>0</v>
      </c>
      <c r="CR152" s="107">
        <f t="shared" si="50"/>
        <v>0</v>
      </c>
      <c r="CS152" s="107">
        <f t="shared" si="50"/>
        <v>0</v>
      </c>
      <c r="CT152" s="107">
        <f t="shared" si="50"/>
        <v>0</v>
      </c>
      <c r="CU152" s="107">
        <f t="shared" si="50"/>
        <v>0</v>
      </c>
      <c r="CV152" s="107">
        <f t="shared" si="50"/>
        <v>0</v>
      </c>
      <c r="CW152" s="107">
        <f t="shared" si="50"/>
        <v>0</v>
      </c>
    </row>
    <row r="153" spans="1:107" x14ac:dyDescent="0.2">
      <c r="A153" s="33"/>
      <c r="B153" s="104" t="s">
        <v>2</v>
      </c>
      <c r="C153" s="98"/>
      <c r="D153" s="98"/>
      <c r="E153" s="104">
        <f>SUM(F153:CW153)</f>
        <v>2467400</v>
      </c>
      <c r="F153" s="104">
        <f t="shared" ref="F153:BQ153" si="51">SUM(F150:F152)</f>
        <v>51500</v>
      </c>
      <c r="G153" s="104">
        <f t="shared" si="51"/>
        <v>600</v>
      </c>
      <c r="H153" s="104">
        <f t="shared" si="51"/>
        <v>5300</v>
      </c>
      <c r="I153" s="104">
        <f t="shared" si="51"/>
        <v>0</v>
      </c>
      <c r="J153" s="104">
        <f t="shared" si="51"/>
        <v>600</v>
      </c>
      <c r="K153" s="104">
        <f t="shared" si="51"/>
        <v>2400</v>
      </c>
      <c r="L153" s="104">
        <f t="shared" si="51"/>
        <v>10200</v>
      </c>
      <c r="M153" s="104">
        <f t="shared" si="51"/>
        <v>12600</v>
      </c>
      <c r="N153" s="104">
        <f t="shared" si="51"/>
        <v>2100</v>
      </c>
      <c r="O153" s="104">
        <f t="shared" si="51"/>
        <v>4800</v>
      </c>
      <c r="P153" s="104">
        <f t="shared" si="51"/>
        <v>54000</v>
      </c>
      <c r="Q153" s="104">
        <f t="shared" si="51"/>
        <v>1800</v>
      </c>
      <c r="R153" s="104">
        <f t="shared" si="51"/>
        <v>11300</v>
      </c>
      <c r="S153" s="104">
        <f t="shared" si="51"/>
        <v>10800</v>
      </c>
      <c r="T153" s="104">
        <f t="shared" si="51"/>
        <v>3000</v>
      </c>
      <c r="U153" s="104">
        <f t="shared" si="51"/>
        <v>2900</v>
      </c>
      <c r="V153" s="104">
        <f t="shared" si="51"/>
        <v>8300</v>
      </c>
      <c r="W153" s="104">
        <f t="shared" si="51"/>
        <v>8400</v>
      </c>
      <c r="X153" s="104">
        <f t="shared" si="51"/>
        <v>900</v>
      </c>
      <c r="Y153" s="104">
        <f t="shared" si="51"/>
        <v>12000</v>
      </c>
      <c r="Z153" s="104">
        <f t="shared" si="51"/>
        <v>56500</v>
      </c>
      <c r="AA153" s="104">
        <f t="shared" si="51"/>
        <v>8700</v>
      </c>
      <c r="AB153" s="104">
        <f t="shared" si="51"/>
        <v>32900</v>
      </c>
      <c r="AC153" s="104">
        <f t="shared" si="51"/>
        <v>26300</v>
      </c>
      <c r="AD153" s="104">
        <f t="shared" si="51"/>
        <v>5100</v>
      </c>
      <c r="AE153" s="104">
        <f t="shared" si="51"/>
        <v>6300</v>
      </c>
      <c r="AF153" s="104">
        <f t="shared" si="51"/>
        <v>17400</v>
      </c>
      <c r="AG153" s="104">
        <f t="shared" si="51"/>
        <v>13400</v>
      </c>
      <c r="AH153" s="104">
        <f t="shared" si="51"/>
        <v>17500</v>
      </c>
      <c r="AI153" s="104">
        <f t="shared" si="51"/>
        <v>3600</v>
      </c>
      <c r="AJ153" s="104">
        <f t="shared" si="51"/>
        <v>22200</v>
      </c>
      <c r="AK153" s="104">
        <f t="shared" si="51"/>
        <v>8100</v>
      </c>
      <c r="AL153" s="104">
        <f t="shared" si="51"/>
        <v>7200</v>
      </c>
      <c r="AM153" s="104">
        <f t="shared" si="51"/>
        <v>9300</v>
      </c>
      <c r="AN153" s="104">
        <f t="shared" si="51"/>
        <v>7200</v>
      </c>
      <c r="AO153" s="104">
        <f t="shared" si="51"/>
        <v>2400</v>
      </c>
      <c r="AP153" s="104">
        <f t="shared" si="51"/>
        <v>13800</v>
      </c>
      <c r="AQ153" s="104">
        <f t="shared" si="51"/>
        <v>7200</v>
      </c>
      <c r="AR153" s="104">
        <f t="shared" si="51"/>
        <v>4800</v>
      </c>
      <c r="AS153" s="104">
        <f t="shared" si="51"/>
        <v>9600</v>
      </c>
      <c r="AT153" s="104">
        <f t="shared" si="51"/>
        <v>4200</v>
      </c>
      <c r="AU153" s="104">
        <f t="shared" si="51"/>
        <v>41000</v>
      </c>
      <c r="AV153" s="104">
        <f t="shared" si="51"/>
        <v>1000</v>
      </c>
      <c r="AW153" s="104">
        <f t="shared" si="51"/>
        <v>17100</v>
      </c>
      <c r="AX153" s="104">
        <f t="shared" si="51"/>
        <v>35700</v>
      </c>
      <c r="AY153" s="104">
        <f t="shared" si="51"/>
        <v>3600</v>
      </c>
      <c r="AZ153" s="104">
        <f t="shared" si="51"/>
        <v>1800</v>
      </c>
      <c r="BA153" s="104">
        <f t="shared" si="51"/>
        <v>7500</v>
      </c>
      <c r="BB153" s="104">
        <f t="shared" si="51"/>
        <v>16200</v>
      </c>
      <c r="BC153" s="104">
        <f t="shared" si="51"/>
        <v>7800</v>
      </c>
      <c r="BD153" s="104">
        <f t="shared" si="51"/>
        <v>3900</v>
      </c>
      <c r="BE153" s="104">
        <f t="shared" si="51"/>
        <v>37000</v>
      </c>
      <c r="BF153" s="104">
        <f t="shared" si="51"/>
        <v>12000</v>
      </c>
      <c r="BG153" s="104">
        <f t="shared" si="51"/>
        <v>7200</v>
      </c>
      <c r="BH153" s="104">
        <f t="shared" si="51"/>
        <v>8200</v>
      </c>
      <c r="BI153" s="104">
        <f t="shared" si="51"/>
        <v>10900</v>
      </c>
      <c r="BJ153" s="104">
        <f t="shared" si="51"/>
        <v>27600</v>
      </c>
      <c r="BK153" s="104">
        <f t="shared" si="51"/>
        <v>11500</v>
      </c>
      <c r="BL153" s="104">
        <f t="shared" si="51"/>
        <v>7800</v>
      </c>
      <c r="BM153" s="104">
        <f t="shared" si="51"/>
        <v>6000</v>
      </c>
      <c r="BN153" s="104">
        <f t="shared" si="51"/>
        <v>8800</v>
      </c>
      <c r="BO153" s="104">
        <f t="shared" si="51"/>
        <v>54200</v>
      </c>
      <c r="BP153" s="104">
        <f t="shared" si="51"/>
        <v>12600</v>
      </c>
      <c r="BQ153" s="104">
        <f t="shared" si="51"/>
        <v>15900</v>
      </c>
      <c r="BR153" s="104">
        <f t="shared" ref="BR153:CW153" si="52">SUM(BR150:BR152)</f>
        <v>12600</v>
      </c>
      <c r="BS153" s="104">
        <f t="shared" si="52"/>
        <v>5700</v>
      </c>
      <c r="BT153" s="104">
        <f t="shared" si="52"/>
        <v>26500</v>
      </c>
      <c r="BU153" s="104">
        <f t="shared" si="52"/>
        <v>500</v>
      </c>
      <c r="BV153" s="104">
        <f t="shared" si="52"/>
        <v>600</v>
      </c>
      <c r="BW153" s="104">
        <f t="shared" si="52"/>
        <v>18200</v>
      </c>
      <c r="BX153" s="104">
        <f t="shared" si="52"/>
        <v>6500</v>
      </c>
      <c r="BY153" s="104">
        <f t="shared" si="52"/>
        <v>5900</v>
      </c>
      <c r="BZ153" s="104">
        <f t="shared" si="52"/>
        <v>9500</v>
      </c>
      <c r="CA153" s="104">
        <f t="shared" si="52"/>
        <v>30900</v>
      </c>
      <c r="CB153" s="104">
        <f t="shared" si="52"/>
        <v>2500</v>
      </c>
      <c r="CC153" s="104">
        <f t="shared" si="52"/>
        <v>800</v>
      </c>
      <c r="CD153" s="104">
        <f t="shared" si="52"/>
        <v>900</v>
      </c>
      <c r="CE153" s="104">
        <f t="shared" si="52"/>
        <v>9200</v>
      </c>
      <c r="CF153" s="104">
        <f t="shared" si="52"/>
        <v>5700</v>
      </c>
      <c r="CG153" s="104">
        <f t="shared" si="52"/>
        <v>15900</v>
      </c>
      <c r="CH153" s="104">
        <f t="shared" si="52"/>
        <v>19600</v>
      </c>
      <c r="CI153" s="104">
        <f t="shared" si="52"/>
        <v>1700</v>
      </c>
      <c r="CJ153" s="104">
        <f t="shared" si="52"/>
        <v>4100</v>
      </c>
      <c r="CK153" s="104">
        <f t="shared" si="52"/>
        <v>5100</v>
      </c>
      <c r="CL153" s="104">
        <f t="shared" si="52"/>
        <v>4700</v>
      </c>
      <c r="CM153" s="104">
        <f t="shared" si="52"/>
        <v>800</v>
      </c>
      <c r="CN153" s="104">
        <f t="shared" si="52"/>
        <v>932500</v>
      </c>
      <c r="CO153" s="104">
        <f t="shared" si="52"/>
        <v>392000</v>
      </c>
      <c r="CP153" s="104">
        <f t="shared" si="52"/>
        <v>112500</v>
      </c>
      <c r="CQ153" s="104">
        <f t="shared" si="52"/>
        <v>0</v>
      </c>
      <c r="CR153" s="104">
        <f t="shared" si="52"/>
        <v>0</v>
      </c>
      <c r="CS153" s="104">
        <f t="shared" si="52"/>
        <v>0</v>
      </c>
      <c r="CT153" s="104">
        <f t="shared" si="52"/>
        <v>0</v>
      </c>
      <c r="CU153" s="104">
        <f t="shared" si="52"/>
        <v>0</v>
      </c>
      <c r="CV153" s="104">
        <f t="shared" si="52"/>
        <v>0</v>
      </c>
      <c r="CW153" s="104">
        <f t="shared" si="52"/>
        <v>0</v>
      </c>
    </row>
    <row r="155" spans="1:107" s="115" customFormat="1" ht="45.75" x14ac:dyDescent="0.2">
      <c r="A155" s="87" t="s">
        <v>258</v>
      </c>
      <c r="B155" s="88"/>
      <c r="C155" s="88"/>
      <c r="D155" s="88"/>
      <c r="E155" s="87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13"/>
      <c r="AF155" s="113"/>
      <c r="AG155" s="113"/>
      <c r="AH155" s="113"/>
      <c r="AI155" s="113"/>
      <c r="AJ155" s="113"/>
      <c r="AK155" s="113"/>
      <c r="AL155" s="113"/>
      <c r="AM155" s="113"/>
      <c r="AN155" s="113"/>
      <c r="AO155" s="113"/>
      <c r="AP155" s="113"/>
      <c r="AQ155" s="113"/>
      <c r="AR155" s="113"/>
      <c r="AS155" s="113"/>
      <c r="AT155" s="113"/>
      <c r="AU155" s="113"/>
      <c r="AV155" s="113"/>
      <c r="AW155" s="113"/>
      <c r="AX155" s="113"/>
      <c r="AY155" s="113"/>
      <c r="AZ155" s="113"/>
      <c r="BA155" s="113"/>
      <c r="BB155" s="113"/>
      <c r="BC155" s="113"/>
      <c r="BD155" s="113"/>
      <c r="BE155" s="113"/>
      <c r="BF155" s="113"/>
      <c r="BG155" s="113"/>
      <c r="BH155" s="113"/>
      <c r="BI155" s="113"/>
      <c r="BJ155" s="113"/>
      <c r="BK155" s="113"/>
      <c r="BL155" s="113"/>
      <c r="BM155" s="113"/>
      <c r="BN155" s="113"/>
      <c r="BO155" s="113"/>
      <c r="BP155" s="113"/>
      <c r="BQ155" s="113"/>
      <c r="BR155" s="113"/>
      <c r="BS155" s="113"/>
      <c r="BT155" s="113"/>
      <c r="BU155" s="113"/>
      <c r="BV155" s="113"/>
      <c r="BW155" s="113"/>
      <c r="BX155" s="113"/>
      <c r="BY155" s="113"/>
      <c r="BZ155" s="113"/>
      <c r="CA155" s="113"/>
      <c r="CB155" s="113"/>
      <c r="CC155" s="113"/>
      <c r="CD155" s="113"/>
      <c r="CE155" s="113"/>
      <c r="CF155" s="113"/>
      <c r="CG155" s="113"/>
      <c r="CH155" s="113"/>
      <c r="CI155" s="113"/>
      <c r="CJ155" s="113"/>
      <c r="CK155" s="113"/>
      <c r="CL155" s="113"/>
      <c r="CM155" s="113"/>
      <c r="CN155" s="113"/>
      <c r="CO155" s="114"/>
      <c r="CP155" s="114"/>
      <c r="CQ155" s="114"/>
      <c r="CR155" s="114"/>
      <c r="CS155" s="114"/>
      <c r="CT155" s="114"/>
      <c r="CU155" s="114"/>
      <c r="CV155" s="114"/>
      <c r="CW155" s="114"/>
      <c r="CX155" s="114"/>
      <c r="CY155" s="114"/>
      <c r="CZ155" s="114"/>
      <c r="DA155" s="114"/>
      <c r="DB155" s="114"/>
      <c r="DC155" s="114"/>
    </row>
    <row r="156" spans="1:107" x14ac:dyDescent="0.2">
      <c r="A156" s="4" t="s">
        <v>4</v>
      </c>
      <c r="B156" s="4" t="s">
        <v>279</v>
      </c>
      <c r="C156" s="4" t="s">
        <v>280</v>
      </c>
      <c r="D156" s="5" t="s">
        <v>5</v>
      </c>
      <c r="E156" s="6" t="s">
        <v>6</v>
      </c>
      <c r="F156" s="7" t="s">
        <v>7</v>
      </c>
      <c r="G156" s="8"/>
      <c r="H156" s="8"/>
      <c r="I156" s="8"/>
      <c r="J156" s="8"/>
      <c r="K156" s="8"/>
      <c r="L156" s="8"/>
      <c r="M156" s="8"/>
      <c r="N156" s="8"/>
      <c r="O156" s="9"/>
      <c r="P156" s="89" t="s">
        <v>8</v>
      </c>
      <c r="Q156" s="90"/>
      <c r="R156" s="90"/>
      <c r="S156" s="90"/>
      <c r="T156" s="90"/>
      <c r="U156" s="90"/>
      <c r="V156" s="90"/>
      <c r="W156" s="90"/>
      <c r="X156" s="90"/>
      <c r="Y156" s="91"/>
      <c r="Z156" s="7" t="s">
        <v>9</v>
      </c>
      <c r="AA156" s="8"/>
      <c r="AB156" s="8"/>
      <c r="AC156" s="8"/>
      <c r="AD156" s="8"/>
      <c r="AE156" s="8"/>
      <c r="AF156" s="8"/>
      <c r="AG156" s="8"/>
      <c r="AH156" s="9"/>
      <c r="AI156" s="89" t="s">
        <v>10</v>
      </c>
      <c r="AJ156" s="90"/>
      <c r="AK156" s="90"/>
      <c r="AL156" s="90"/>
      <c r="AM156" s="90"/>
      <c r="AN156" s="90"/>
      <c r="AO156" s="90"/>
      <c r="AP156" s="90"/>
      <c r="AQ156" s="90"/>
      <c r="AR156" s="90"/>
      <c r="AS156" s="90"/>
      <c r="AT156" s="90"/>
      <c r="AU156" s="91"/>
      <c r="AV156" s="89" t="s">
        <v>11</v>
      </c>
      <c r="AW156" s="90"/>
      <c r="AX156" s="90"/>
      <c r="AY156" s="90"/>
      <c r="AZ156" s="90"/>
      <c r="BA156" s="90"/>
      <c r="BB156" s="90"/>
      <c r="BC156" s="90"/>
      <c r="BD156" s="91"/>
      <c r="BE156" s="89" t="s">
        <v>12</v>
      </c>
      <c r="BF156" s="90"/>
      <c r="BG156" s="90"/>
      <c r="BH156" s="90"/>
      <c r="BI156" s="90"/>
      <c r="BJ156" s="90"/>
      <c r="BK156" s="90"/>
      <c r="BL156" s="90"/>
      <c r="BM156" s="90"/>
      <c r="BN156" s="91"/>
      <c r="BO156" s="7" t="s">
        <v>13</v>
      </c>
      <c r="BP156" s="8"/>
      <c r="BQ156" s="8"/>
      <c r="BR156" s="8"/>
      <c r="BS156" s="8"/>
      <c r="BT156" s="8"/>
      <c r="BU156" s="8"/>
      <c r="BV156" s="8"/>
      <c r="BW156" s="9"/>
      <c r="BX156" s="89" t="s">
        <v>14</v>
      </c>
      <c r="BY156" s="90"/>
      <c r="BZ156" s="90"/>
      <c r="CA156" s="90"/>
      <c r="CB156" s="90"/>
      <c r="CC156" s="90"/>
      <c r="CD156" s="90"/>
      <c r="CE156" s="90"/>
      <c r="CF156" s="90"/>
      <c r="CG156" s="91"/>
      <c r="CH156" s="89" t="s">
        <v>15</v>
      </c>
      <c r="CI156" s="90"/>
      <c r="CJ156" s="90"/>
      <c r="CK156" s="90"/>
      <c r="CL156" s="90"/>
      <c r="CM156" s="91"/>
      <c r="CN156" s="10" t="s">
        <v>16</v>
      </c>
      <c r="CO156" s="10" t="s">
        <v>17</v>
      </c>
      <c r="CP156" s="11" t="s">
        <v>3</v>
      </c>
      <c r="CQ156" s="11"/>
      <c r="CR156" s="11"/>
      <c r="CS156" s="11"/>
      <c r="CT156" s="11"/>
      <c r="CU156" s="11"/>
      <c r="CV156" s="11"/>
      <c r="CW156" s="11"/>
      <c r="CX156" s="71" t="s">
        <v>218</v>
      </c>
      <c r="CY156" s="71"/>
      <c r="CZ156" s="71"/>
      <c r="DA156" s="71"/>
      <c r="DB156" s="71"/>
      <c r="DC156" s="71"/>
    </row>
    <row r="157" spans="1:107" ht="168.75" x14ac:dyDescent="0.2">
      <c r="A157" s="12" t="s">
        <v>4</v>
      </c>
      <c r="B157" s="12"/>
      <c r="C157" s="12"/>
      <c r="D157" s="13"/>
      <c r="E157" s="14"/>
      <c r="F157" s="15" t="s">
        <v>18</v>
      </c>
      <c r="G157" s="16" t="s">
        <v>19</v>
      </c>
      <c r="H157" s="16" t="s">
        <v>20</v>
      </c>
      <c r="I157" s="16" t="s">
        <v>21</v>
      </c>
      <c r="J157" s="16" t="s">
        <v>22</v>
      </c>
      <c r="K157" s="16" t="s">
        <v>23</v>
      </c>
      <c r="L157" s="16" t="s">
        <v>24</v>
      </c>
      <c r="M157" s="16" t="s">
        <v>25</v>
      </c>
      <c r="N157" s="16" t="s">
        <v>26</v>
      </c>
      <c r="O157" s="16" t="s">
        <v>27</v>
      </c>
      <c r="P157" s="15" t="s">
        <v>28</v>
      </c>
      <c r="Q157" s="16" t="s">
        <v>29</v>
      </c>
      <c r="R157" s="16" t="s">
        <v>30</v>
      </c>
      <c r="S157" s="16" t="s">
        <v>31</v>
      </c>
      <c r="T157" s="16" t="s">
        <v>32</v>
      </c>
      <c r="U157" s="16" t="s">
        <v>33</v>
      </c>
      <c r="V157" s="16" t="s">
        <v>34</v>
      </c>
      <c r="W157" s="16" t="s">
        <v>35</v>
      </c>
      <c r="X157" s="16" t="s">
        <v>36</v>
      </c>
      <c r="Y157" s="16" t="s">
        <v>37</v>
      </c>
      <c r="Z157" s="15" t="s">
        <v>38</v>
      </c>
      <c r="AA157" s="16" t="s">
        <v>39</v>
      </c>
      <c r="AB157" s="17" t="s">
        <v>40</v>
      </c>
      <c r="AC157" s="16" t="s">
        <v>41</v>
      </c>
      <c r="AD157" s="16" t="s">
        <v>42</v>
      </c>
      <c r="AE157" s="16" t="s">
        <v>43</v>
      </c>
      <c r="AF157" s="16" t="s">
        <v>44</v>
      </c>
      <c r="AG157" s="16" t="s">
        <v>45</v>
      </c>
      <c r="AH157" s="16" t="s">
        <v>46</v>
      </c>
      <c r="AI157" s="15" t="s">
        <v>47</v>
      </c>
      <c r="AJ157" s="16" t="s">
        <v>48</v>
      </c>
      <c r="AK157" s="16" t="s">
        <v>49</v>
      </c>
      <c r="AL157" s="16" t="s">
        <v>50</v>
      </c>
      <c r="AM157" s="16" t="s">
        <v>51</v>
      </c>
      <c r="AN157" s="16" t="s">
        <v>52</v>
      </c>
      <c r="AO157" s="16" t="s">
        <v>53</v>
      </c>
      <c r="AP157" s="16" t="s">
        <v>54</v>
      </c>
      <c r="AQ157" s="16" t="s">
        <v>55</v>
      </c>
      <c r="AR157" s="16" t="s">
        <v>56</v>
      </c>
      <c r="AS157" s="16" t="s">
        <v>57</v>
      </c>
      <c r="AT157" s="16" t="s">
        <v>58</v>
      </c>
      <c r="AU157" s="16" t="s">
        <v>59</v>
      </c>
      <c r="AV157" s="15" t="s">
        <v>60</v>
      </c>
      <c r="AW157" s="16" t="s">
        <v>61</v>
      </c>
      <c r="AX157" s="16" t="s">
        <v>62</v>
      </c>
      <c r="AY157" s="16" t="s">
        <v>63</v>
      </c>
      <c r="AZ157" s="16" t="s">
        <v>64</v>
      </c>
      <c r="BA157" s="16" t="s">
        <v>65</v>
      </c>
      <c r="BB157" s="16" t="s">
        <v>66</v>
      </c>
      <c r="BC157" s="16" t="s">
        <v>67</v>
      </c>
      <c r="BD157" s="16" t="s">
        <v>68</v>
      </c>
      <c r="BE157" s="15" t="s">
        <v>69</v>
      </c>
      <c r="BF157" s="16" t="s">
        <v>70</v>
      </c>
      <c r="BG157" s="16" t="s">
        <v>71</v>
      </c>
      <c r="BH157" s="16" t="s">
        <v>72</v>
      </c>
      <c r="BI157" s="16" t="s">
        <v>73</v>
      </c>
      <c r="BJ157" s="16" t="s">
        <v>74</v>
      </c>
      <c r="BK157" s="16" t="s">
        <v>75</v>
      </c>
      <c r="BL157" s="16" t="s">
        <v>76</v>
      </c>
      <c r="BM157" s="16" t="s">
        <v>77</v>
      </c>
      <c r="BN157" s="16" t="s">
        <v>78</v>
      </c>
      <c r="BO157" s="15" t="s">
        <v>79</v>
      </c>
      <c r="BP157" s="16" t="s">
        <v>80</v>
      </c>
      <c r="BQ157" s="16" t="s">
        <v>81</v>
      </c>
      <c r="BR157" s="16" t="s">
        <v>82</v>
      </c>
      <c r="BS157" s="16" t="s">
        <v>83</v>
      </c>
      <c r="BT157" s="16" t="s">
        <v>84</v>
      </c>
      <c r="BU157" s="16" t="s">
        <v>85</v>
      </c>
      <c r="BV157" s="17" t="s">
        <v>86</v>
      </c>
      <c r="BW157" s="16" t="s">
        <v>87</v>
      </c>
      <c r="BX157" s="15" t="s">
        <v>88</v>
      </c>
      <c r="BY157" s="16" t="s">
        <v>89</v>
      </c>
      <c r="BZ157" s="16" t="s">
        <v>90</v>
      </c>
      <c r="CA157" s="16" t="s">
        <v>91</v>
      </c>
      <c r="CB157" s="16" t="s">
        <v>92</v>
      </c>
      <c r="CC157" s="16" t="s">
        <v>93</v>
      </c>
      <c r="CD157" s="16" t="s">
        <v>94</v>
      </c>
      <c r="CE157" s="16" t="s">
        <v>95</v>
      </c>
      <c r="CF157" s="16" t="s">
        <v>96</v>
      </c>
      <c r="CG157" s="16" t="s">
        <v>97</v>
      </c>
      <c r="CH157" s="15" t="s">
        <v>98</v>
      </c>
      <c r="CI157" s="16" t="s">
        <v>99</v>
      </c>
      <c r="CJ157" s="16" t="s">
        <v>100</v>
      </c>
      <c r="CK157" s="16" t="s">
        <v>101</v>
      </c>
      <c r="CL157" s="16" t="s">
        <v>102</v>
      </c>
      <c r="CM157" s="16" t="s">
        <v>103</v>
      </c>
      <c r="CN157" s="69"/>
      <c r="CO157" s="69"/>
      <c r="CP157" s="35" t="s">
        <v>104</v>
      </c>
      <c r="CQ157" s="35" t="s">
        <v>105</v>
      </c>
      <c r="CR157" s="35" t="s">
        <v>106</v>
      </c>
      <c r="CS157" s="35" t="s">
        <v>107</v>
      </c>
      <c r="CT157" s="35" t="s">
        <v>323</v>
      </c>
      <c r="CU157" s="35" t="s">
        <v>108</v>
      </c>
      <c r="CV157" s="35" t="s">
        <v>109</v>
      </c>
      <c r="CW157" s="35" t="s">
        <v>110</v>
      </c>
      <c r="CX157" s="72" t="s">
        <v>240</v>
      </c>
      <c r="CY157" s="72" t="s">
        <v>241</v>
      </c>
      <c r="CZ157" s="72" t="s">
        <v>242</v>
      </c>
      <c r="DA157" s="72" t="s">
        <v>243</v>
      </c>
      <c r="DB157" s="72" t="s">
        <v>244</v>
      </c>
      <c r="DC157" s="72" t="s">
        <v>245</v>
      </c>
    </row>
    <row r="158" spans="1:107" x14ac:dyDescent="0.2">
      <c r="A158" s="129"/>
      <c r="B158" s="73" t="s">
        <v>246</v>
      </c>
      <c r="C158" s="129"/>
      <c r="D158" s="129"/>
      <c r="E158" s="70"/>
      <c r="F158" s="129"/>
      <c r="G158" s="28"/>
      <c r="H158" s="28"/>
      <c r="I158" s="28"/>
      <c r="J158" s="28"/>
      <c r="K158" s="28"/>
      <c r="L158" s="28"/>
      <c r="M158" s="28"/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4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  <c r="BA158" s="28"/>
      <c r="BB158" s="28"/>
      <c r="BC158" s="28"/>
      <c r="BD158" s="28"/>
      <c r="BE158" s="28"/>
      <c r="BF158" s="28"/>
      <c r="BG158" s="28"/>
      <c r="BH158" s="28"/>
      <c r="BI158" s="28"/>
      <c r="BJ158" s="28"/>
      <c r="BK158" s="28"/>
      <c r="BL158" s="28"/>
      <c r="BM158" s="28"/>
      <c r="BN158" s="28"/>
      <c r="BO158" s="28"/>
      <c r="BP158" s="28"/>
      <c r="BQ158" s="28"/>
      <c r="BR158" s="28"/>
      <c r="BS158" s="28"/>
      <c r="BT158" s="28"/>
      <c r="BU158" s="28"/>
      <c r="BV158" s="28"/>
      <c r="BW158" s="28"/>
      <c r="BX158" s="28"/>
      <c r="BY158" s="28"/>
      <c r="BZ158" s="28"/>
      <c r="CA158" s="28"/>
      <c r="CB158" s="28"/>
      <c r="CC158" s="28"/>
      <c r="CD158" s="28"/>
      <c r="CE158" s="28"/>
      <c r="CF158" s="28"/>
      <c r="CG158" s="28"/>
      <c r="CH158" s="28"/>
      <c r="CI158" s="28"/>
      <c r="CJ158" s="28"/>
      <c r="CK158" s="28"/>
      <c r="CL158" s="28"/>
      <c r="CM158" s="28"/>
      <c r="CN158" s="28"/>
      <c r="CO158" s="28"/>
      <c r="CP158" s="28"/>
      <c r="CQ158" s="28"/>
      <c r="CR158" s="28"/>
      <c r="CS158" s="28"/>
      <c r="CT158" s="28"/>
      <c r="CU158" s="28"/>
      <c r="CV158" s="28"/>
      <c r="CW158" s="28"/>
      <c r="CX158" s="28"/>
      <c r="CY158" s="28"/>
      <c r="CZ158" s="28"/>
      <c r="DA158" s="28"/>
      <c r="DB158" s="28"/>
      <c r="DC158" s="28"/>
    </row>
    <row r="159" spans="1:107" x14ac:dyDescent="0.2">
      <c r="A159" s="116"/>
      <c r="B159" s="194" t="s">
        <v>247</v>
      </c>
      <c r="C159" s="195" t="s">
        <v>248</v>
      </c>
      <c r="D159" s="74" t="s">
        <v>249</v>
      </c>
      <c r="E159" s="70">
        <f>SUM(F159:DC159)</f>
        <v>9993600</v>
      </c>
      <c r="F159" s="28">
        <v>0</v>
      </c>
      <c r="G159" s="28">
        <v>0</v>
      </c>
      <c r="H159" s="28">
        <v>172800</v>
      </c>
      <c r="I159" s="28">
        <v>0</v>
      </c>
      <c r="J159" s="28">
        <v>144000</v>
      </c>
      <c r="K159" s="28">
        <v>0</v>
      </c>
      <c r="L159" s="28">
        <v>192000</v>
      </c>
      <c r="M159" s="28">
        <v>432000</v>
      </c>
      <c r="N159" s="28">
        <v>0</v>
      </c>
      <c r="O159" s="28">
        <v>192000</v>
      </c>
      <c r="P159" s="28">
        <v>0</v>
      </c>
      <c r="Q159" s="28">
        <v>0</v>
      </c>
      <c r="R159" s="28">
        <v>96000</v>
      </c>
      <c r="S159" s="28">
        <v>0</v>
      </c>
      <c r="T159" s="28">
        <v>76800</v>
      </c>
      <c r="U159" s="28">
        <v>96000</v>
      </c>
      <c r="V159" s="28">
        <v>38400</v>
      </c>
      <c r="W159" s="28">
        <v>0</v>
      </c>
      <c r="X159" s="28">
        <v>38400</v>
      </c>
      <c r="Y159" s="28">
        <v>211200</v>
      </c>
      <c r="Z159" s="28">
        <v>0</v>
      </c>
      <c r="AA159" s="28">
        <v>220800</v>
      </c>
      <c r="AB159" s="28">
        <v>422400</v>
      </c>
      <c r="AC159" s="28">
        <v>259200</v>
      </c>
      <c r="AD159" s="28">
        <v>144000</v>
      </c>
      <c r="AE159" s="28">
        <v>412800</v>
      </c>
      <c r="AF159" s="28">
        <v>585600</v>
      </c>
      <c r="AG159" s="28">
        <v>211200</v>
      </c>
      <c r="AH159" s="28">
        <v>153600</v>
      </c>
      <c r="AI159" s="28">
        <v>0</v>
      </c>
      <c r="AJ159" s="28">
        <v>144000</v>
      </c>
      <c r="AK159" s="28">
        <v>259200</v>
      </c>
      <c r="AL159" s="28">
        <v>288000</v>
      </c>
      <c r="AM159" s="28">
        <v>230400</v>
      </c>
      <c r="AN159" s="28">
        <v>67200</v>
      </c>
      <c r="AO159" s="28">
        <v>38400</v>
      </c>
      <c r="AP159" s="28">
        <v>48000</v>
      </c>
      <c r="AQ159" s="28">
        <v>374400</v>
      </c>
      <c r="AR159" s="28">
        <v>105600</v>
      </c>
      <c r="AS159" s="28">
        <v>336000</v>
      </c>
      <c r="AT159" s="28">
        <v>48000</v>
      </c>
      <c r="AU159" s="28">
        <v>48000</v>
      </c>
      <c r="AV159" s="28">
        <v>0</v>
      </c>
      <c r="AW159" s="28">
        <v>556800</v>
      </c>
      <c r="AX159" s="28">
        <v>124800</v>
      </c>
      <c r="AY159" s="28">
        <v>96000</v>
      </c>
      <c r="AZ159" s="28">
        <v>86400</v>
      </c>
      <c r="BA159" s="28">
        <v>86400</v>
      </c>
      <c r="BB159" s="28">
        <v>67200</v>
      </c>
      <c r="BC159" s="28">
        <v>67200</v>
      </c>
      <c r="BD159" s="28">
        <v>67200</v>
      </c>
      <c r="BE159" s="28">
        <v>0</v>
      </c>
      <c r="BF159" s="28">
        <v>76800</v>
      </c>
      <c r="BG159" s="28">
        <v>0</v>
      </c>
      <c r="BH159" s="28">
        <v>144000</v>
      </c>
      <c r="BI159" s="28">
        <v>249600</v>
      </c>
      <c r="BJ159" s="28">
        <v>278400</v>
      </c>
      <c r="BK159" s="28">
        <v>0</v>
      </c>
      <c r="BL159" s="28">
        <v>0</v>
      </c>
      <c r="BM159" s="28">
        <v>38400</v>
      </c>
      <c r="BN159" s="28">
        <v>124800</v>
      </c>
      <c r="BO159" s="28">
        <v>0</v>
      </c>
      <c r="BP159" s="28">
        <v>172800</v>
      </c>
      <c r="BQ159" s="28">
        <v>144000</v>
      </c>
      <c r="BR159" s="28">
        <v>0</v>
      </c>
      <c r="BS159" s="28">
        <v>115200</v>
      </c>
      <c r="BT159" s="28">
        <v>172800</v>
      </c>
      <c r="BU159" s="28">
        <v>105600</v>
      </c>
      <c r="BV159" s="28">
        <v>0</v>
      </c>
      <c r="BW159" s="28">
        <v>297600</v>
      </c>
      <c r="BX159" s="28">
        <v>0</v>
      </c>
      <c r="BY159" s="28">
        <v>0</v>
      </c>
      <c r="BZ159" s="28">
        <v>0</v>
      </c>
      <c r="CA159" s="28">
        <v>192000</v>
      </c>
      <c r="CB159" s="28">
        <v>0</v>
      </c>
      <c r="CC159" s="28">
        <v>48000</v>
      </c>
      <c r="CD159" s="28">
        <v>19200</v>
      </c>
      <c r="CE159" s="28">
        <v>96000</v>
      </c>
      <c r="CF159" s="28">
        <v>0</v>
      </c>
      <c r="CG159" s="28">
        <v>192000</v>
      </c>
      <c r="CH159" s="28">
        <v>0</v>
      </c>
      <c r="CI159" s="28">
        <v>0</v>
      </c>
      <c r="CJ159" s="28">
        <v>0</v>
      </c>
      <c r="CK159" s="28">
        <v>96000</v>
      </c>
      <c r="CL159" s="28">
        <v>144000</v>
      </c>
      <c r="CM159" s="28">
        <v>48000</v>
      </c>
      <c r="CN159" s="28"/>
      <c r="CO159" s="28"/>
      <c r="CP159" s="28"/>
      <c r="CQ159" s="28"/>
      <c r="CR159" s="28"/>
      <c r="CS159" s="28"/>
      <c r="CT159" s="28"/>
      <c r="CU159" s="28"/>
      <c r="CV159" s="28"/>
      <c r="CW159" s="28"/>
      <c r="CX159" s="28"/>
      <c r="CY159" s="28"/>
      <c r="CZ159" s="28"/>
      <c r="DA159" s="28"/>
      <c r="DB159" s="28"/>
      <c r="DC159" s="28"/>
    </row>
    <row r="160" spans="1:107" x14ac:dyDescent="0.2">
      <c r="A160" s="129"/>
      <c r="B160" s="73" t="s">
        <v>161</v>
      </c>
      <c r="C160" s="129"/>
      <c r="D160" s="75"/>
      <c r="E160" s="70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  <c r="BA160" s="28"/>
      <c r="BB160" s="28"/>
      <c r="BC160" s="28"/>
      <c r="BD160" s="28"/>
      <c r="BE160" s="28"/>
      <c r="BF160" s="28"/>
      <c r="BG160" s="28"/>
      <c r="BH160" s="28"/>
      <c r="BI160" s="28"/>
      <c r="BJ160" s="28"/>
      <c r="BK160" s="28"/>
      <c r="BL160" s="28"/>
      <c r="BM160" s="28"/>
      <c r="BN160" s="28"/>
      <c r="BO160" s="28"/>
      <c r="BP160" s="28"/>
      <c r="BQ160" s="28"/>
      <c r="BR160" s="28"/>
      <c r="BS160" s="28"/>
      <c r="BT160" s="28"/>
      <c r="BU160" s="28"/>
      <c r="BV160" s="28"/>
      <c r="BW160" s="28"/>
      <c r="BX160" s="28"/>
      <c r="BY160" s="28"/>
      <c r="BZ160" s="28"/>
      <c r="CA160" s="28"/>
      <c r="CB160" s="28"/>
      <c r="CC160" s="28"/>
      <c r="CD160" s="28"/>
      <c r="CE160" s="28"/>
      <c r="CF160" s="28"/>
      <c r="CG160" s="28"/>
      <c r="CH160" s="28"/>
      <c r="CI160" s="28"/>
      <c r="CJ160" s="28"/>
      <c r="CK160" s="28"/>
      <c r="CL160" s="28"/>
      <c r="CM160" s="28"/>
      <c r="CN160" s="28"/>
      <c r="CO160" s="28"/>
      <c r="CP160" s="28"/>
      <c r="CQ160" s="28"/>
      <c r="CR160" s="28"/>
      <c r="CS160" s="28"/>
      <c r="CT160" s="28"/>
      <c r="CU160" s="28"/>
      <c r="CV160" s="28"/>
      <c r="CW160" s="28"/>
      <c r="CX160" s="28"/>
      <c r="CY160" s="28"/>
      <c r="CZ160" s="28"/>
      <c r="DA160" s="28"/>
      <c r="DB160" s="28"/>
      <c r="DC160" s="28"/>
    </row>
    <row r="161" spans="1:107" x14ac:dyDescent="0.2">
      <c r="A161" s="129"/>
      <c r="B161" s="118" t="s">
        <v>259</v>
      </c>
      <c r="C161" s="195" t="s">
        <v>250</v>
      </c>
      <c r="D161" s="74" t="s">
        <v>249</v>
      </c>
      <c r="E161" s="70">
        <f>SUM(F161:DC161)</f>
        <v>4229400</v>
      </c>
      <c r="F161" s="28">
        <v>40000</v>
      </c>
      <c r="G161" s="28">
        <v>27400</v>
      </c>
      <c r="H161" s="28">
        <v>26800</v>
      </c>
      <c r="I161" s="28">
        <v>20400</v>
      </c>
      <c r="J161" s="28">
        <v>29500</v>
      </c>
      <c r="K161" s="28">
        <v>32900</v>
      </c>
      <c r="L161" s="28">
        <v>69300</v>
      </c>
      <c r="M161" s="28">
        <v>33500</v>
      </c>
      <c r="N161" s="28">
        <v>26300</v>
      </c>
      <c r="O161" s="28">
        <v>68600</v>
      </c>
      <c r="P161" s="28">
        <v>40000</v>
      </c>
      <c r="Q161" s="28">
        <v>20300</v>
      </c>
      <c r="R161" s="28">
        <v>54700</v>
      </c>
      <c r="S161" s="28">
        <v>72000</v>
      </c>
      <c r="T161" s="28">
        <v>15900</v>
      </c>
      <c r="U161" s="28">
        <v>22200</v>
      </c>
      <c r="V161" s="28">
        <v>33800</v>
      </c>
      <c r="W161" s="28">
        <v>28800</v>
      </c>
      <c r="X161" s="28">
        <v>11600</v>
      </c>
      <c r="Y161" s="28">
        <v>29400</v>
      </c>
      <c r="Z161" s="28">
        <v>50000</v>
      </c>
      <c r="AA161" s="28">
        <v>74600</v>
      </c>
      <c r="AB161" s="28">
        <v>113300</v>
      </c>
      <c r="AC161" s="28">
        <v>92200</v>
      </c>
      <c r="AD161" s="28">
        <v>33400</v>
      </c>
      <c r="AE161" s="28">
        <v>74800</v>
      </c>
      <c r="AF161" s="28">
        <v>96500</v>
      </c>
      <c r="AG161" s="28">
        <v>77900</v>
      </c>
      <c r="AH161" s="28">
        <v>27900</v>
      </c>
      <c r="AI161" s="28">
        <v>50000</v>
      </c>
      <c r="AJ161" s="28">
        <v>57600</v>
      </c>
      <c r="AK161" s="28">
        <v>80200</v>
      </c>
      <c r="AL161" s="28">
        <v>50100</v>
      </c>
      <c r="AM161" s="28">
        <v>56200</v>
      </c>
      <c r="AN161" s="28">
        <v>26800</v>
      </c>
      <c r="AO161" s="28">
        <v>35300</v>
      </c>
      <c r="AP161" s="28">
        <v>65700</v>
      </c>
      <c r="AQ161" s="28">
        <v>62800</v>
      </c>
      <c r="AR161" s="28">
        <v>25300</v>
      </c>
      <c r="AS161" s="28">
        <v>57400</v>
      </c>
      <c r="AT161" s="28">
        <v>23600</v>
      </c>
      <c r="AU161" s="28">
        <v>107000</v>
      </c>
      <c r="AV161" s="28">
        <v>40000</v>
      </c>
      <c r="AW161" s="28">
        <v>75200</v>
      </c>
      <c r="AX161" s="28">
        <v>88000</v>
      </c>
      <c r="AY161" s="28">
        <v>42900</v>
      </c>
      <c r="AZ161" s="28">
        <v>33100</v>
      </c>
      <c r="BA161" s="28">
        <v>35200</v>
      </c>
      <c r="BB161" s="28">
        <v>21200</v>
      </c>
      <c r="BC161" s="28">
        <v>43500</v>
      </c>
      <c r="BD161" s="28">
        <v>34800</v>
      </c>
      <c r="BE161" s="28">
        <v>40000</v>
      </c>
      <c r="BF161" s="28">
        <v>50100</v>
      </c>
      <c r="BG161" s="28">
        <v>37200</v>
      </c>
      <c r="BH161" s="28">
        <v>86100</v>
      </c>
      <c r="BI161" s="28">
        <v>61000</v>
      </c>
      <c r="BJ161" s="28">
        <v>77100</v>
      </c>
      <c r="BK161" s="28">
        <v>29800</v>
      </c>
      <c r="BL161" s="28">
        <v>40400</v>
      </c>
      <c r="BM161" s="28">
        <v>31500</v>
      </c>
      <c r="BN161" s="28">
        <v>34500</v>
      </c>
      <c r="BO161" s="28">
        <v>40000</v>
      </c>
      <c r="BP161" s="28">
        <v>43800</v>
      </c>
      <c r="BQ161" s="28">
        <v>56700</v>
      </c>
      <c r="BR161" s="28">
        <v>18400</v>
      </c>
      <c r="BS161" s="28">
        <v>35700</v>
      </c>
      <c r="BT161" s="28">
        <v>32900</v>
      </c>
      <c r="BU161" s="28">
        <v>12100</v>
      </c>
      <c r="BV161" s="28">
        <v>9800</v>
      </c>
      <c r="BW161" s="28">
        <v>159400</v>
      </c>
      <c r="BX161" s="28">
        <v>60000</v>
      </c>
      <c r="BY161" s="28">
        <v>29600</v>
      </c>
      <c r="BZ161" s="28">
        <v>35100</v>
      </c>
      <c r="CA161" s="28">
        <v>55900</v>
      </c>
      <c r="CB161" s="28">
        <v>16500</v>
      </c>
      <c r="CC161" s="28">
        <v>11300</v>
      </c>
      <c r="CD161" s="28">
        <v>18100</v>
      </c>
      <c r="CE161" s="28">
        <v>42200</v>
      </c>
      <c r="CF161" s="28">
        <v>25100</v>
      </c>
      <c r="CG161" s="28">
        <v>70100</v>
      </c>
      <c r="CH161" s="28">
        <v>30000</v>
      </c>
      <c r="CI161" s="28">
        <v>34500</v>
      </c>
      <c r="CJ161" s="28">
        <v>40900</v>
      </c>
      <c r="CK161" s="28">
        <v>22900</v>
      </c>
      <c r="CL161" s="28">
        <v>56700</v>
      </c>
      <c r="CM161" s="28">
        <v>28100</v>
      </c>
      <c r="CN161" s="28"/>
      <c r="CO161" s="28"/>
      <c r="CP161" s="28"/>
      <c r="CQ161" s="28"/>
      <c r="CR161" s="28"/>
      <c r="CS161" s="28"/>
      <c r="CT161" s="28"/>
      <c r="CU161" s="28"/>
      <c r="CV161" s="28"/>
      <c r="CW161" s="28"/>
      <c r="CX161" s="28">
        <v>50000</v>
      </c>
      <c r="CY161" s="28">
        <v>50000</v>
      </c>
      <c r="CZ161" s="28">
        <v>50000</v>
      </c>
      <c r="DA161" s="28">
        <v>50000</v>
      </c>
      <c r="DB161" s="28">
        <v>50000</v>
      </c>
      <c r="DC161" s="28">
        <v>50000</v>
      </c>
    </row>
    <row r="162" spans="1:107" x14ac:dyDescent="0.2">
      <c r="A162" s="129"/>
      <c r="B162" s="73" t="s">
        <v>157</v>
      </c>
      <c r="C162" s="129"/>
      <c r="D162" s="75"/>
      <c r="E162" s="70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  <c r="BA162" s="28"/>
      <c r="BB162" s="28"/>
      <c r="BC162" s="28"/>
      <c r="BD162" s="28"/>
      <c r="BE162" s="28"/>
      <c r="BF162" s="28"/>
      <c r="BG162" s="28"/>
      <c r="BH162" s="28"/>
      <c r="BI162" s="28"/>
      <c r="BJ162" s="28"/>
      <c r="BK162" s="28"/>
      <c r="BL162" s="28"/>
      <c r="BM162" s="28"/>
      <c r="BN162" s="28"/>
      <c r="BO162" s="28"/>
      <c r="BP162" s="28"/>
      <c r="BQ162" s="28"/>
      <c r="BR162" s="28"/>
      <c r="BS162" s="28"/>
      <c r="BT162" s="28"/>
      <c r="BU162" s="28"/>
      <c r="BV162" s="28"/>
      <c r="BW162" s="28"/>
      <c r="BX162" s="28"/>
      <c r="BY162" s="28"/>
      <c r="BZ162" s="28"/>
      <c r="CA162" s="28"/>
      <c r="CB162" s="28"/>
      <c r="CC162" s="28"/>
      <c r="CD162" s="28"/>
      <c r="CE162" s="28"/>
      <c r="CF162" s="28"/>
      <c r="CG162" s="28"/>
      <c r="CH162" s="28"/>
      <c r="CI162" s="28"/>
      <c r="CJ162" s="28"/>
      <c r="CK162" s="28"/>
      <c r="CL162" s="28"/>
      <c r="CM162" s="28"/>
      <c r="CN162" s="28"/>
      <c r="CO162" s="28"/>
      <c r="CP162" s="28"/>
      <c r="CQ162" s="28"/>
      <c r="CR162" s="28"/>
      <c r="CS162" s="28"/>
      <c r="CT162" s="28"/>
      <c r="CU162" s="28"/>
      <c r="CV162" s="28"/>
      <c r="CW162" s="28"/>
      <c r="CX162" s="28"/>
      <c r="CY162" s="28"/>
      <c r="CZ162" s="28"/>
      <c r="DA162" s="28"/>
      <c r="DB162" s="28"/>
      <c r="DC162" s="28"/>
    </row>
    <row r="163" spans="1:107" x14ac:dyDescent="0.2">
      <c r="A163" s="129"/>
      <c r="B163" s="194" t="s">
        <v>251</v>
      </c>
      <c r="C163" s="171" t="s">
        <v>251</v>
      </c>
      <c r="D163" s="74" t="s">
        <v>249</v>
      </c>
      <c r="E163" s="70">
        <f>SUM(F163:DC163)</f>
        <v>1960000</v>
      </c>
      <c r="F163" s="28">
        <v>20000</v>
      </c>
      <c r="G163" s="28">
        <v>12700</v>
      </c>
      <c r="H163" s="28">
        <v>13000</v>
      </c>
      <c r="I163" s="28">
        <v>9000</v>
      </c>
      <c r="J163" s="28">
        <v>15500</v>
      </c>
      <c r="K163" s="28">
        <v>14800</v>
      </c>
      <c r="L163" s="28">
        <v>31800</v>
      </c>
      <c r="M163" s="28">
        <v>15600</v>
      </c>
      <c r="N163" s="28">
        <v>11400</v>
      </c>
      <c r="O163" s="28">
        <v>29100</v>
      </c>
      <c r="P163" s="28">
        <v>20000</v>
      </c>
      <c r="Q163" s="28">
        <v>9400</v>
      </c>
      <c r="R163" s="28">
        <v>24600</v>
      </c>
      <c r="S163" s="28">
        <v>33600</v>
      </c>
      <c r="T163" s="28">
        <v>7400</v>
      </c>
      <c r="U163" s="28">
        <v>10500</v>
      </c>
      <c r="V163" s="28">
        <v>15200</v>
      </c>
      <c r="W163" s="28">
        <v>13100</v>
      </c>
      <c r="X163" s="28">
        <v>5100</v>
      </c>
      <c r="Y163" s="28">
        <v>14400</v>
      </c>
      <c r="Z163" s="28">
        <v>20000</v>
      </c>
      <c r="AA163" s="28">
        <v>41300</v>
      </c>
      <c r="AB163" s="28">
        <v>61000</v>
      </c>
      <c r="AC163" s="28">
        <v>50900</v>
      </c>
      <c r="AD163" s="28">
        <v>18100</v>
      </c>
      <c r="AE163" s="28">
        <v>41200</v>
      </c>
      <c r="AF163" s="28">
        <v>52900</v>
      </c>
      <c r="AG163" s="28">
        <v>42300</v>
      </c>
      <c r="AH163" s="28">
        <v>15100</v>
      </c>
      <c r="AI163" s="28">
        <v>20000</v>
      </c>
      <c r="AJ163" s="28">
        <v>31200</v>
      </c>
      <c r="AK163" s="28">
        <v>42200</v>
      </c>
      <c r="AL163" s="28">
        <v>26500</v>
      </c>
      <c r="AM163" s="28">
        <v>30700</v>
      </c>
      <c r="AN163" s="28">
        <v>14600</v>
      </c>
      <c r="AO163" s="28">
        <v>18600</v>
      </c>
      <c r="AP163" s="28">
        <v>36000</v>
      </c>
      <c r="AQ163" s="28">
        <v>32000</v>
      </c>
      <c r="AR163" s="28">
        <v>13500</v>
      </c>
      <c r="AS163" s="28">
        <v>30100</v>
      </c>
      <c r="AT163" s="28">
        <v>12100</v>
      </c>
      <c r="AU163" s="28">
        <v>60400</v>
      </c>
      <c r="AV163" s="28">
        <v>20000</v>
      </c>
      <c r="AW163" s="28">
        <v>38100</v>
      </c>
      <c r="AX163" s="28">
        <v>42100</v>
      </c>
      <c r="AY163" s="28">
        <v>22700</v>
      </c>
      <c r="AZ163" s="28">
        <v>18000</v>
      </c>
      <c r="BA163" s="28">
        <v>19500</v>
      </c>
      <c r="BB163" s="28">
        <v>11000</v>
      </c>
      <c r="BC163" s="28">
        <v>22100</v>
      </c>
      <c r="BD163" s="28">
        <v>18200</v>
      </c>
      <c r="BE163" s="28">
        <v>20000</v>
      </c>
      <c r="BF163" s="28">
        <v>23000</v>
      </c>
      <c r="BG163" s="28">
        <v>20600</v>
      </c>
      <c r="BH163" s="28">
        <v>37000</v>
      </c>
      <c r="BI163" s="28">
        <v>26600</v>
      </c>
      <c r="BJ163" s="28">
        <v>33600</v>
      </c>
      <c r="BK163" s="28">
        <v>14700</v>
      </c>
      <c r="BL163" s="28">
        <v>20000</v>
      </c>
      <c r="BM163" s="28">
        <v>14600</v>
      </c>
      <c r="BN163" s="28">
        <v>17400</v>
      </c>
      <c r="BO163" s="28">
        <v>20000</v>
      </c>
      <c r="BP163" s="28">
        <v>20200</v>
      </c>
      <c r="BQ163" s="28">
        <v>26100</v>
      </c>
      <c r="BR163" s="28">
        <v>8800</v>
      </c>
      <c r="BS163" s="28">
        <v>16400</v>
      </c>
      <c r="BT163" s="28">
        <v>15900</v>
      </c>
      <c r="BU163" s="28">
        <v>5400</v>
      </c>
      <c r="BV163" s="28">
        <v>4400</v>
      </c>
      <c r="BW163" s="28">
        <v>77800</v>
      </c>
      <c r="BX163" s="28">
        <v>30000</v>
      </c>
      <c r="BY163" s="28">
        <v>14900</v>
      </c>
      <c r="BZ163" s="28">
        <v>18500</v>
      </c>
      <c r="CA163" s="28">
        <v>27900</v>
      </c>
      <c r="CB163" s="28">
        <v>7500</v>
      </c>
      <c r="CC163" s="28">
        <v>5300</v>
      </c>
      <c r="CD163" s="28">
        <v>9500</v>
      </c>
      <c r="CE163" s="28">
        <v>20600</v>
      </c>
      <c r="CF163" s="28">
        <v>11500</v>
      </c>
      <c r="CG163" s="28">
        <v>34700</v>
      </c>
      <c r="CH163" s="28">
        <v>20000</v>
      </c>
      <c r="CI163" s="28">
        <v>16900</v>
      </c>
      <c r="CJ163" s="28">
        <v>19300</v>
      </c>
      <c r="CK163" s="28">
        <v>11600</v>
      </c>
      <c r="CL163" s="28">
        <v>27300</v>
      </c>
      <c r="CM163" s="28">
        <v>13400</v>
      </c>
      <c r="CN163" s="28"/>
      <c r="CO163" s="28"/>
      <c r="CP163" s="28"/>
      <c r="CQ163" s="28"/>
      <c r="CR163" s="28"/>
      <c r="CS163" s="28"/>
      <c r="CT163" s="28"/>
      <c r="CU163" s="28"/>
      <c r="CV163" s="28"/>
      <c r="CW163" s="28"/>
      <c r="CX163" s="28"/>
      <c r="CY163" s="28"/>
      <c r="CZ163" s="28"/>
      <c r="DA163" s="28"/>
      <c r="DB163" s="28"/>
      <c r="DC163" s="28"/>
    </row>
    <row r="164" spans="1:107" x14ac:dyDescent="0.2">
      <c r="A164" s="129"/>
      <c r="B164" s="194" t="s">
        <v>252</v>
      </c>
      <c r="C164" s="171" t="s">
        <v>252</v>
      </c>
      <c r="D164" s="74" t="s">
        <v>253</v>
      </c>
      <c r="E164" s="70">
        <f>SUM(F164:DC164)</f>
        <v>3330000</v>
      </c>
      <c r="F164" s="28">
        <v>0</v>
      </c>
      <c r="G164" s="28">
        <v>0</v>
      </c>
      <c r="H164" s="28">
        <v>0</v>
      </c>
      <c r="I164" s="28">
        <v>0</v>
      </c>
      <c r="J164" s="28">
        <v>0</v>
      </c>
      <c r="K164" s="28">
        <v>0</v>
      </c>
      <c r="L164" s="28">
        <v>0</v>
      </c>
      <c r="M164" s="28">
        <v>0</v>
      </c>
      <c r="N164" s="28">
        <v>0</v>
      </c>
      <c r="O164" s="28">
        <v>470000</v>
      </c>
      <c r="P164" s="28">
        <v>0</v>
      </c>
      <c r="Q164" s="28">
        <v>0</v>
      </c>
      <c r="R164" s="28">
        <v>0</v>
      </c>
      <c r="S164" s="28">
        <v>0</v>
      </c>
      <c r="T164" s="28">
        <v>0</v>
      </c>
      <c r="U164" s="28">
        <v>0</v>
      </c>
      <c r="V164" s="28">
        <v>0</v>
      </c>
      <c r="W164" s="28">
        <v>0</v>
      </c>
      <c r="X164" s="28">
        <v>0</v>
      </c>
      <c r="Y164" s="28">
        <v>0</v>
      </c>
      <c r="Z164" s="28">
        <v>0</v>
      </c>
      <c r="AA164" s="28">
        <v>0</v>
      </c>
      <c r="AB164" s="28">
        <v>0</v>
      </c>
      <c r="AC164" s="28">
        <v>0</v>
      </c>
      <c r="AD164" s="28">
        <v>0</v>
      </c>
      <c r="AE164" s="28">
        <v>0</v>
      </c>
      <c r="AF164" s="28">
        <v>480000</v>
      </c>
      <c r="AG164" s="28">
        <v>0</v>
      </c>
      <c r="AH164" s="28">
        <v>0</v>
      </c>
      <c r="AI164" s="28">
        <v>0</v>
      </c>
      <c r="AJ164" s="28">
        <v>0</v>
      </c>
      <c r="AK164" s="28">
        <v>0</v>
      </c>
      <c r="AL164" s="28">
        <v>0</v>
      </c>
      <c r="AM164" s="28">
        <v>0</v>
      </c>
      <c r="AN164" s="28">
        <v>0</v>
      </c>
      <c r="AO164" s="28">
        <v>0</v>
      </c>
      <c r="AP164" s="28">
        <v>470000</v>
      </c>
      <c r="AQ164" s="28">
        <v>480000</v>
      </c>
      <c r="AR164" s="28">
        <v>0</v>
      </c>
      <c r="AS164" s="28">
        <v>0</v>
      </c>
      <c r="AT164" s="28">
        <v>0</v>
      </c>
      <c r="AU164" s="28">
        <v>0</v>
      </c>
      <c r="AV164" s="28">
        <v>0</v>
      </c>
      <c r="AW164" s="28">
        <v>470000</v>
      </c>
      <c r="AX164" s="28">
        <v>0</v>
      </c>
      <c r="AY164" s="28">
        <v>0</v>
      </c>
      <c r="AZ164" s="28">
        <v>0</v>
      </c>
      <c r="BA164" s="28">
        <v>0</v>
      </c>
      <c r="BB164" s="28">
        <v>0</v>
      </c>
      <c r="BC164" s="28">
        <v>0</v>
      </c>
      <c r="BD164" s="28">
        <v>0</v>
      </c>
      <c r="BE164" s="28">
        <v>0</v>
      </c>
      <c r="BF164" s="28">
        <v>0</v>
      </c>
      <c r="BG164" s="28">
        <v>0</v>
      </c>
      <c r="BH164" s="28">
        <v>0</v>
      </c>
      <c r="BI164" s="28">
        <v>0</v>
      </c>
      <c r="BJ164" s="28">
        <v>0</v>
      </c>
      <c r="BK164" s="28">
        <v>0</v>
      </c>
      <c r="BL164" s="28">
        <v>0</v>
      </c>
      <c r="BM164" s="28">
        <v>0</v>
      </c>
      <c r="BN164" s="28">
        <v>0</v>
      </c>
      <c r="BO164" s="28">
        <v>0</v>
      </c>
      <c r="BP164" s="28">
        <v>0</v>
      </c>
      <c r="BQ164" s="28">
        <v>0</v>
      </c>
      <c r="BR164" s="28">
        <v>0</v>
      </c>
      <c r="BS164" s="28">
        <v>0</v>
      </c>
      <c r="BT164" s="28">
        <v>0</v>
      </c>
      <c r="BU164" s="28">
        <v>0</v>
      </c>
      <c r="BV164" s="28">
        <v>0</v>
      </c>
      <c r="BW164" s="28">
        <v>0</v>
      </c>
      <c r="BX164" s="28">
        <v>0</v>
      </c>
      <c r="BY164" s="28">
        <v>0</v>
      </c>
      <c r="BZ164" s="28">
        <v>0</v>
      </c>
      <c r="CA164" s="28">
        <v>0</v>
      </c>
      <c r="CB164" s="28">
        <v>0</v>
      </c>
      <c r="CC164" s="28">
        <v>0</v>
      </c>
      <c r="CD164" s="28">
        <v>0</v>
      </c>
      <c r="CE164" s="28">
        <v>0</v>
      </c>
      <c r="CF164" s="28">
        <v>0</v>
      </c>
      <c r="CG164" s="28">
        <v>0</v>
      </c>
      <c r="CH164" s="28">
        <v>0</v>
      </c>
      <c r="CI164" s="28">
        <v>0</v>
      </c>
      <c r="CJ164" s="28">
        <v>0</v>
      </c>
      <c r="CK164" s="28">
        <v>0</v>
      </c>
      <c r="CL164" s="28">
        <v>0</v>
      </c>
      <c r="CM164" s="28">
        <v>0</v>
      </c>
      <c r="CN164" s="28"/>
      <c r="CO164" s="28"/>
      <c r="CP164" s="28"/>
      <c r="CQ164" s="28"/>
      <c r="CR164" s="28"/>
      <c r="CS164" s="28"/>
      <c r="CT164" s="28"/>
      <c r="CU164" s="28"/>
      <c r="CV164" s="28"/>
      <c r="CW164" s="28"/>
      <c r="CX164" s="28"/>
      <c r="CY164" s="28">
        <v>480000</v>
      </c>
      <c r="CZ164" s="28"/>
      <c r="DA164" s="28"/>
      <c r="DB164" s="28"/>
      <c r="DC164" s="28">
        <v>480000</v>
      </c>
    </row>
    <row r="165" spans="1:107" x14ac:dyDescent="0.2">
      <c r="A165" s="129"/>
      <c r="B165" s="194" t="s">
        <v>260</v>
      </c>
      <c r="C165" s="171" t="s">
        <v>254</v>
      </c>
      <c r="D165" s="75" t="s">
        <v>255</v>
      </c>
      <c r="E165" s="70">
        <f>SUM(F165:DC165)</f>
        <v>7284400</v>
      </c>
      <c r="F165" s="28"/>
      <c r="G165" s="28"/>
      <c r="H165" s="28"/>
      <c r="I165" s="28"/>
      <c r="J165" s="28"/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  <c r="BA165" s="28"/>
      <c r="BB165" s="28"/>
      <c r="BC165" s="28"/>
      <c r="BD165" s="28"/>
      <c r="BE165" s="28"/>
      <c r="BF165" s="28"/>
      <c r="BG165" s="28"/>
      <c r="BH165" s="28"/>
      <c r="BI165" s="28"/>
      <c r="BJ165" s="28"/>
      <c r="BK165" s="28"/>
      <c r="BL165" s="28"/>
      <c r="BM165" s="28"/>
      <c r="BN165" s="28"/>
      <c r="BO165" s="28"/>
      <c r="BP165" s="28"/>
      <c r="BQ165" s="28"/>
      <c r="BR165" s="28"/>
      <c r="BS165" s="28"/>
      <c r="BT165" s="28"/>
      <c r="BU165" s="28"/>
      <c r="BV165" s="28"/>
      <c r="BW165" s="28"/>
      <c r="BX165" s="28"/>
      <c r="BY165" s="28"/>
      <c r="BZ165" s="28"/>
      <c r="CA165" s="28"/>
      <c r="CB165" s="28"/>
      <c r="CC165" s="28"/>
      <c r="CD165" s="28"/>
      <c r="CE165" s="28"/>
      <c r="CF165" s="28"/>
      <c r="CG165" s="28"/>
      <c r="CH165" s="28"/>
      <c r="CI165" s="28"/>
      <c r="CJ165" s="28"/>
      <c r="CK165" s="28"/>
      <c r="CL165" s="28"/>
      <c r="CM165" s="28"/>
      <c r="CN165" s="196">
        <v>857400</v>
      </c>
      <c r="CO165" s="196"/>
      <c r="CP165" s="197">
        <v>986600</v>
      </c>
      <c r="CQ165" s="28">
        <v>957900</v>
      </c>
      <c r="CR165" s="28">
        <v>954400</v>
      </c>
      <c r="CS165" s="28">
        <v>789400</v>
      </c>
      <c r="CT165" s="28">
        <v>776200</v>
      </c>
      <c r="CU165" s="28">
        <v>954100</v>
      </c>
      <c r="CV165" s="28">
        <v>1008400</v>
      </c>
      <c r="CW165" s="28">
        <v>0</v>
      </c>
      <c r="CX165" s="28"/>
      <c r="CY165" s="28"/>
      <c r="CZ165" s="28"/>
      <c r="DA165" s="28"/>
      <c r="DB165" s="28"/>
      <c r="DC165" s="28"/>
    </row>
    <row r="166" spans="1:107" s="92" customFormat="1" x14ac:dyDescent="0.2">
      <c r="A166" s="111" t="s">
        <v>217</v>
      </c>
      <c r="B166" s="108" t="s">
        <v>256</v>
      </c>
      <c r="C166" s="198"/>
      <c r="D166" s="198"/>
      <c r="E166" s="108">
        <f t="shared" ref="E166:E168" si="53">SUM(F166:DC166)</f>
        <v>9993600</v>
      </c>
      <c r="F166" s="108">
        <f>SUM(F159)</f>
        <v>0</v>
      </c>
      <c r="G166" s="108">
        <f t="shared" ref="G166:BR166" si="54">SUM(G159)</f>
        <v>0</v>
      </c>
      <c r="H166" s="108">
        <f t="shared" si="54"/>
        <v>172800</v>
      </c>
      <c r="I166" s="108">
        <f t="shared" si="54"/>
        <v>0</v>
      </c>
      <c r="J166" s="108">
        <f t="shared" si="54"/>
        <v>144000</v>
      </c>
      <c r="K166" s="108">
        <f t="shared" si="54"/>
        <v>0</v>
      </c>
      <c r="L166" s="108">
        <f t="shared" si="54"/>
        <v>192000</v>
      </c>
      <c r="M166" s="108">
        <f t="shared" si="54"/>
        <v>432000</v>
      </c>
      <c r="N166" s="108">
        <f t="shared" si="54"/>
        <v>0</v>
      </c>
      <c r="O166" s="108">
        <f t="shared" si="54"/>
        <v>192000</v>
      </c>
      <c r="P166" s="108">
        <f t="shared" si="54"/>
        <v>0</v>
      </c>
      <c r="Q166" s="108">
        <f t="shared" si="54"/>
        <v>0</v>
      </c>
      <c r="R166" s="108">
        <f t="shared" si="54"/>
        <v>96000</v>
      </c>
      <c r="S166" s="108">
        <f t="shared" si="54"/>
        <v>0</v>
      </c>
      <c r="T166" s="108">
        <f t="shared" si="54"/>
        <v>76800</v>
      </c>
      <c r="U166" s="108">
        <f t="shared" si="54"/>
        <v>96000</v>
      </c>
      <c r="V166" s="108">
        <f t="shared" si="54"/>
        <v>38400</v>
      </c>
      <c r="W166" s="108">
        <f t="shared" si="54"/>
        <v>0</v>
      </c>
      <c r="X166" s="108">
        <f t="shared" si="54"/>
        <v>38400</v>
      </c>
      <c r="Y166" s="108">
        <f t="shared" si="54"/>
        <v>211200</v>
      </c>
      <c r="Z166" s="108">
        <f t="shared" si="54"/>
        <v>0</v>
      </c>
      <c r="AA166" s="108">
        <f t="shared" si="54"/>
        <v>220800</v>
      </c>
      <c r="AB166" s="108">
        <f t="shared" si="54"/>
        <v>422400</v>
      </c>
      <c r="AC166" s="108">
        <f t="shared" si="54"/>
        <v>259200</v>
      </c>
      <c r="AD166" s="108">
        <f t="shared" si="54"/>
        <v>144000</v>
      </c>
      <c r="AE166" s="108">
        <f t="shared" si="54"/>
        <v>412800</v>
      </c>
      <c r="AF166" s="108">
        <f t="shared" si="54"/>
        <v>585600</v>
      </c>
      <c r="AG166" s="108">
        <f t="shared" si="54"/>
        <v>211200</v>
      </c>
      <c r="AH166" s="108">
        <f t="shared" si="54"/>
        <v>153600</v>
      </c>
      <c r="AI166" s="108">
        <f t="shared" si="54"/>
        <v>0</v>
      </c>
      <c r="AJ166" s="108">
        <f t="shared" si="54"/>
        <v>144000</v>
      </c>
      <c r="AK166" s="108">
        <f t="shared" si="54"/>
        <v>259200</v>
      </c>
      <c r="AL166" s="108">
        <f t="shared" si="54"/>
        <v>288000</v>
      </c>
      <c r="AM166" s="108">
        <f t="shared" si="54"/>
        <v>230400</v>
      </c>
      <c r="AN166" s="108">
        <f t="shared" si="54"/>
        <v>67200</v>
      </c>
      <c r="AO166" s="108">
        <f t="shared" si="54"/>
        <v>38400</v>
      </c>
      <c r="AP166" s="108">
        <f t="shared" si="54"/>
        <v>48000</v>
      </c>
      <c r="AQ166" s="108">
        <f t="shared" si="54"/>
        <v>374400</v>
      </c>
      <c r="AR166" s="108">
        <f t="shared" si="54"/>
        <v>105600</v>
      </c>
      <c r="AS166" s="108">
        <f t="shared" si="54"/>
        <v>336000</v>
      </c>
      <c r="AT166" s="108">
        <f t="shared" si="54"/>
        <v>48000</v>
      </c>
      <c r="AU166" s="108">
        <f t="shared" si="54"/>
        <v>48000</v>
      </c>
      <c r="AV166" s="108">
        <f t="shared" si="54"/>
        <v>0</v>
      </c>
      <c r="AW166" s="108">
        <f t="shared" si="54"/>
        <v>556800</v>
      </c>
      <c r="AX166" s="108">
        <f t="shared" si="54"/>
        <v>124800</v>
      </c>
      <c r="AY166" s="108">
        <f t="shared" si="54"/>
        <v>96000</v>
      </c>
      <c r="AZ166" s="108">
        <f t="shared" si="54"/>
        <v>86400</v>
      </c>
      <c r="BA166" s="108">
        <f t="shared" si="54"/>
        <v>86400</v>
      </c>
      <c r="BB166" s="108">
        <f t="shared" si="54"/>
        <v>67200</v>
      </c>
      <c r="BC166" s="108">
        <f t="shared" si="54"/>
        <v>67200</v>
      </c>
      <c r="BD166" s="108">
        <f t="shared" si="54"/>
        <v>67200</v>
      </c>
      <c r="BE166" s="108">
        <f t="shared" si="54"/>
        <v>0</v>
      </c>
      <c r="BF166" s="108">
        <f t="shared" si="54"/>
        <v>76800</v>
      </c>
      <c r="BG166" s="108">
        <f t="shared" si="54"/>
        <v>0</v>
      </c>
      <c r="BH166" s="108">
        <f t="shared" si="54"/>
        <v>144000</v>
      </c>
      <c r="BI166" s="108">
        <f t="shared" si="54"/>
        <v>249600</v>
      </c>
      <c r="BJ166" s="108">
        <f t="shared" si="54"/>
        <v>278400</v>
      </c>
      <c r="BK166" s="108">
        <f t="shared" si="54"/>
        <v>0</v>
      </c>
      <c r="BL166" s="108">
        <f t="shared" si="54"/>
        <v>0</v>
      </c>
      <c r="BM166" s="108">
        <f t="shared" si="54"/>
        <v>38400</v>
      </c>
      <c r="BN166" s="108">
        <f t="shared" si="54"/>
        <v>124800</v>
      </c>
      <c r="BO166" s="108">
        <f t="shared" si="54"/>
        <v>0</v>
      </c>
      <c r="BP166" s="108">
        <f t="shared" si="54"/>
        <v>172800</v>
      </c>
      <c r="BQ166" s="108">
        <f t="shared" si="54"/>
        <v>144000</v>
      </c>
      <c r="BR166" s="108">
        <f t="shared" si="54"/>
        <v>0</v>
      </c>
      <c r="BS166" s="108">
        <f t="shared" ref="BS166:DC166" si="55">SUM(BS159)</f>
        <v>115200</v>
      </c>
      <c r="BT166" s="108">
        <f t="shared" si="55"/>
        <v>172800</v>
      </c>
      <c r="BU166" s="108">
        <f t="shared" si="55"/>
        <v>105600</v>
      </c>
      <c r="BV166" s="108">
        <f t="shared" si="55"/>
        <v>0</v>
      </c>
      <c r="BW166" s="108">
        <f t="shared" si="55"/>
        <v>297600</v>
      </c>
      <c r="BX166" s="108">
        <f t="shared" si="55"/>
        <v>0</v>
      </c>
      <c r="BY166" s="108">
        <f t="shared" si="55"/>
        <v>0</v>
      </c>
      <c r="BZ166" s="108">
        <f t="shared" si="55"/>
        <v>0</v>
      </c>
      <c r="CA166" s="108">
        <f t="shared" si="55"/>
        <v>192000</v>
      </c>
      <c r="CB166" s="108">
        <f t="shared" si="55"/>
        <v>0</v>
      </c>
      <c r="CC166" s="108">
        <f t="shared" si="55"/>
        <v>48000</v>
      </c>
      <c r="CD166" s="108">
        <f t="shared" si="55"/>
        <v>19200</v>
      </c>
      <c r="CE166" s="108">
        <f t="shared" si="55"/>
        <v>96000</v>
      </c>
      <c r="CF166" s="108">
        <f t="shared" si="55"/>
        <v>0</v>
      </c>
      <c r="CG166" s="108">
        <f t="shared" si="55"/>
        <v>192000</v>
      </c>
      <c r="CH166" s="108">
        <f t="shared" si="55"/>
        <v>0</v>
      </c>
      <c r="CI166" s="108">
        <f t="shared" si="55"/>
        <v>0</v>
      </c>
      <c r="CJ166" s="108">
        <f t="shared" si="55"/>
        <v>0</v>
      </c>
      <c r="CK166" s="108">
        <f t="shared" si="55"/>
        <v>96000</v>
      </c>
      <c r="CL166" s="108">
        <f t="shared" si="55"/>
        <v>144000</v>
      </c>
      <c r="CM166" s="108">
        <f t="shared" si="55"/>
        <v>48000</v>
      </c>
      <c r="CN166" s="108">
        <f t="shared" si="55"/>
        <v>0</v>
      </c>
      <c r="CO166" s="108">
        <f t="shared" si="55"/>
        <v>0</v>
      </c>
      <c r="CP166" s="108">
        <f t="shared" si="55"/>
        <v>0</v>
      </c>
      <c r="CQ166" s="108">
        <f t="shared" si="55"/>
        <v>0</v>
      </c>
      <c r="CR166" s="108">
        <f t="shared" si="55"/>
        <v>0</v>
      </c>
      <c r="CS166" s="108">
        <f t="shared" si="55"/>
        <v>0</v>
      </c>
      <c r="CT166" s="108">
        <f t="shared" si="55"/>
        <v>0</v>
      </c>
      <c r="CU166" s="108">
        <f t="shared" si="55"/>
        <v>0</v>
      </c>
      <c r="CV166" s="108">
        <f t="shared" si="55"/>
        <v>0</v>
      </c>
      <c r="CW166" s="108">
        <f t="shared" si="55"/>
        <v>0</v>
      </c>
      <c r="CX166" s="108">
        <f t="shared" si="55"/>
        <v>0</v>
      </c>
      <c r="CY166" s="108">
        <f t="shared" si="55"/>
        <v>0</v>
      </c>
      <c r="CZ166" s="108">
        <f t="shared" si="55"/>
        <v>0</v>
      </c>
      <c r="DA166" s="108">
        <f t="shared" si="55"/>
        <v>0</v>
      </c>
      <c r="DB166" s="108">
        <f t="shared" si="55"/>
        <v>0</v>
      </c>
      <c r="DC166" s="108">
        <f t="shared" si="55"/>
        <v>0</v>
      </c>
    </row>
    <row r="167" spans="1:107" x14ac:dyDescent="0.2">
      <c r="A167" s="112"/>
      <c r="B167" s="109" t="s">
        <v>116</v>
      </c>
      <c r="C167" s="96"/>
      <c r="D167" s="96"/>
      <c r="E167" s="109">
        <f t="shared" si="53"/>
        <v>1960000</v>
      </c>
      <c r="F167" s="109">
        <f>SUM(F163)</f>
        <v>20000</v>
      </c>
      <c r="G167" s="109">
        <f t="shared" ref="G167:BR167" si="56">SUM(G163)</f>
        <v>12700</v>
      </c>
      <c r="H167" s="109">
        <f t="shared" si="56"/>
        <v>13000</v>
      </c>
      <c r="I167" s="109">
        <f t="shared" si="56"/>
        <v>9000</v>
      </c>
      <c r="J167" s="109">
        <f t="shared" si="56"/>
        <v>15500</v>
      </c>
      <c r="K167" s="109">
        <f t="shared" si="56"/>
        <v>14800</v>
      </c>
      <c r="L167" s="109">
        <f t="shared" si="56"/>
        <v>31800</v>
      </c>
      <c r="M167" s="109">
        <f t="shared" si="56"/>
        <v>15600</v>
      </c>
      <c r="N167" s="109">
        <f t="shared" si="56"/>
        <v>11400</v>
      </c>
      <c r="O167" s="109">
        <f t="shared" si="56"/>
        <v>29100</v>
      </c>
      <c r="P167" s="109">
        <f t="shared" si="56"/>
        <v>20000</v>
      </c>
      <c r="Q167" s="109">
        <f t="shared" si="56"/>
        <v>9400</v>
      </c>
      <c r="R167" s="109">
        <f t="shared" si="56"/>
        <v>24600</v>
      </c>
      <c r="S167" s="109">
        <f t="shared" si="56"/>
        <v>33600</v>
      </c>
      <c r="T167" s="109">
        <f t="shared" si="56"/>
        <v>7400</v>
      </c>
      <c r="U167" s="109">
        <f t="shared" si="56"/>
        <v>10500</v>
      </c>
      <c r="V167" s="109">
        <f t="shared" si="56"/>
        <v>15200</v>
      </c>
      <c r="W167" s="109">
        <f t="shared" si="56"/>
        <v>13100</v>
      </c>
      <c r="X167" s="109">
        <f t="shared" si="56"/>
        <v>5100</v>
      </c>
      <c r="Y167" s="109">
        <f t="shared" si="56"/>
        <v>14400</v>
      </c>
      <c r="Z167" s="109">
        <f t="shared" si="56"/>
        <v>20000</v>
      </c>
      <c r="AA167" s="109">
        <f t="shared" si="56"/>
        <v>41300</v>
      </c>
      <c r="AB167" s="109">
        <f t="shared" si="56"/>
        <v>61000</v>
      </c>
      <c r="AC167" s="109">
        <f t="shared" si="56"/>
        <v>50900</v>
      </c>
      <c r="AD167" s="109">
        <f t="shared" si="56"/>
        <v>18100</v>
      </c>
      <c r="AE167" s="109">
        <f t="shared" si="56"/>
        <v>41200</v>
      </c>
      <c r="AF167" s="109">
        <f t="shared" si="56"/>
        <v>52900</v>
      </c>
      <c r="AG167" s="109">
        <f t="shared" si="56"/>
        <v>42300</v>
      </c>
      <c r="AH167" s="109">
        <f t="shared" si="56"/>
        <v>15100</v>
      </c>
      <c r="AI167" s="109">
        <f t="shared" si="56"/>
        <v>20000</v>
      </c>
      <c r="AJ167" s="109">
        <f t="shared" si="56"/>
        <v>31200</v>
      </c>
      <c r="AK167" s="109">
        <f t="shared" si="56"/>
        <v>42200</v>
      </c>
      <c r="AL167" s="109">
        <f t="shared" si="56"/>
        <v>26500</v>
      </c>
      <c r="AM167" s="109">
        <f t="shared" si="56"/>
        <v>30700</v>
      </c>
      <c r="AN167" s="109">
        <f t="shared" si="56"/>
        <v>14600</v>
      </c>
      <c r="AO167" s="109">
        <f t="shared" si="56"/>
        <v>18600</v>
      </c>
      <c r="AP167" s="109">
        <f t="shared" si="56"/>
        <v>36000</v>
      </c>
      <c r="AQ167" s="109">
        <f t="shared" si="56"/>
        <v>32000</v>
      </c>
      <c r="AR167" s="109">
        <f t="shared" si="56"/>
        <v>13500</v>
      </c>
      <c r="AS167" s="109">
        <f t="shared" si="56"/>
        <v>30100</v>
      </c>
      <c r="AT167" s="109">
        <f t="shared" si="56"/>
        <v>12100</v>
      </c>
      <c r="AU167" s="109">
        <f t="shared" si="56"/>
        <v>60400</v>
      </c>
      <c r="AV167" s="109">
        <f t="shared" si="56"/>
        <v>20000</v>
      </c>
      <c r="AW167" s="109">
        <f t="shared" si="56"/>
        <v>38100</v>
      </c>
      <c r="AX167" s="109">
        <f t="shared" si="56"/>
        <v>42100</v>
      </c>
      <c r="AY167" s="109">
        <f t="shared" si="56"/>
        <v>22700</v>
      </c>
      <c r="AZ167" s="109">
        <f t="shared" si="56"/>
        <v>18000</v>
      </c>
      <c r="BA167" s="109">
        <f t="shared" si="56"/>
        <v>19500</v>
      </c>
      <c r="BB167" s="109">
        <f t="shared" si="56"/>
        <v>11000</v>
      </c>
      <c r="BC167" s="109">
        <f t="shared" si="56"/>
        <v>22100</v>
      </c>
      <c r="BD167" s="109">
        <f t="shared" si="56"/>
        <v>18200</v>
      </c>
      <c r="BE167" s="109">
        <f t="shared" si="56"/>
        <v>20000</v>
      </c>
      <c r="BF167" s="109">
        <f t="shared" si="56"/>
        <v>23000</v>
      </c>
      <c r="BG167" s="109">
        <f t="shared" si="56"/>
        <v>20600</v>
      </c>
      <c r="BH167" s="109">
        <f t="shared" si="56"/>
        <v>37000</v>
      </c>
      <c r="BI167" s="109">
        <f t="shared" si="56"/>
        <v>26600</v>
      </c>
      <c r="BJ167" s="109">
        <f t="shared" si="56"/>
        <v>33600</v>
      </c>
      <c r="BK167" s="109">
        <f t="shared" si="56"/>
        <v>14700</v>
      </c>
      <c r="BL167" s="109">
        <f t="shared" si="56"/>
        <v>20000</v>
      </c>
      <c r="BM167" s="109">
        <f t="shared" si="56"/>
        <v>14600</v>
      </c>
      <c r="BN167" s="109">
        <f t="shared" si="56"/>
        <v>17400</v>
      </c>
      <c r="BO167" s="109">
        <f t="shared" si="56"/>
        <v>20000</v>
      </c>
      <c r="BP167" s="109">
        <f t="shared" si="56"/>
        <v>20200</v>
      </c>
      <c r="BQ167" s="109">
        <f t="shared" si="56"/>
        <v>26100</v>
      </c>
      <c r="BR167" s="109">
        <f t="shared" si="56"/>
        <v>8800</v>
      </c>
      <c r="BS167" s="109">
        <f t="shared" ref="BS167:DC167" si="57">SUM(BS163)</f>
        <v>16400</v>
      </c>
      <c r="BT167" s="109">
        <f t="shared" si="57"/>
        <v>15900</v>
      </c>
      <c r="BU167" s="109">
        <f t="shared" si="57"/>
        <v>5400</v>
      </c>
      <c r="BV167" s="109">
        <f t="shared" si="57"/>
        <v>4400</v>
      </c>
      <c r="BW167" s="109">
        <f t="shared" si="57"/>
        <v>77800</v>
      </c>
      <c r="BX167" s="109">
        <f t="shared" si="57"/>
        <v>30000</v>
      </c>
      <c r="BY167" s="109">
        <f t="shared" si="57"/>
        <v>14900</v>
      </c>
      <c r="BZ167" s="109">
        <f t="shared" si="57"/>
        <v>18500</v>
      </c>
      <c r="CA167" s="109">
        <f t="shared" si="57"/>
        <v>27900</v>
      </c>
      <c r="CB167" s="109">
        <f t="shared" si="57"/>
        <v>7500</v>
      </c>
      <c r="CC167" s="109">
        <f t="shared" si="57"/>
        <v>5300</v>
      </c>
      <c r="CD167" s="109">
        <f t="shared" si="57"/>
        <v>9500</v>
      </c>
      <c r="CE167" s="109">
        <f t="shared" si="57"/>
        <v>20600</v>
      </c>
      <c r="CF167" s="109">
        <f t="shared" si="57"/>
        <v>11500</v>
      </c>
      <c r="CG167" s="109">
        <f t="shared" si="57"/>
        <v>34700</v>
      </c>
      <c r="CH167" s="109">
        <f t="shared" si="57"/>
        <v>20000</v>
      </c>
      <c r="CI167" s="109">
        <f t="shared" si="57"/>
        <v>16900</v>
      </c>
      <c r="CJ167" s="109">
        <f t="shared" si="57"/>
        <v>19300</v>
      </c>
      <c r="CK167" s="109">
        <f t="shared" si="57"/>
        <v>11600</v>
      </c>
      <c r="CL167" s="109">
        <f t="shared" si="57"/>
        <v>27300</v>
      </c>
      <c r="CM167" s="109">
        <f t="shared" si="57"/>
        <v>13400</v>
      </c>
      <c r="CN167" s="109">
        <f t="shared" si="57"/>
        <v>0</v>
      </c>
      <c r="CO167" s="109">
        <f t="shared" si="57"/>
        <v>0</v>
      </c>
      <c r="CP167" s="109">
        <f t="shared" si="57"/>
        <v>0</v>
      </c>
      <c r="CQ167" s="109">
        <f t="shared" si="57"/>
        <v>0</v>
      </c>
      <c r="CR167" s="109">
        <f t="shared" si="57"/>
        <v>0</v>
      </c>
      <c r="CS167" s="109">
        <f t="shared" si="57"/>
        <v>0</v>
      </c>
      <c r="CT167" s="109">
        <f t="shared" si="57"/>
        <v>0</v>
      </c>
      <c r="CU167" s="109">
        <f t="shared" si="57"/>
        <v>0</v>
      </c>
      <c r="CV167" s="109">
        <f t="shared" si="57"/>
        <v>0</v>
      </c>
      <c r="CW167" s="109">
        <f t="shared" si="57"/>
        <v>0</v>
      </c>
      <c r="CX167" s="109">
        <f t="shared" si="57"/>
        <v>0</v>
      </c>
      <c r="CY167" s="109">
        <f t="shared" si="57"/>
        <v>0</v>
      </c>
      <c r="CZ167" s="109">
        <f t="shared" si="57"/>
        <v>0</v>
      </c>
      <c r="DA167" s="109">
        <f t="shared" si="57"/>
        <v>0</v>
      </c>
      <c r="DB167" s="109">
        <f t="shared" si="57"/>
        <v>0</v>
      </c>
      <c r="DC167" s="109">
        <f t="shared" si="57"/>
        <v>0</v>
      </c>
    </row>
    <row r="168" spans="1:107" x14ac:dyDescent="0.2">
      <c r="A168" s="112"/>
      <c r="B168" s="107" t="s">
        <v>235</v>
      </c>
      <c r="C168" s="94"/>
      <c r="D168" s="94"/>
      <c r="E168" s="107">
        <f t="shared" si="53"/>
        <v>3330000</v>
      </c>
      <c r="F168" s="107">
        <f>SUM(F164)</f>
        <v>0</v>
      </c>
      <c r="G168" s="107">
        <f t="shared" ref="G168:BR168" si="58">SUM(G164)</f>
        <v>0</v>
      </c>
      <c r="H168" s="107">
        <f t="shared" si="58"/>
        <v>0</v>
      </c>
      <c r="I168" s="107">
        <f t="shared" si="58"/>
        <v>0</v>
      </c>
      <c r="J168" s="107">
        <f t="shared" si="58"/>
        <v>0</v>
      </c>
      <c r="K168" s="107">
        <f t="shared" si="58"/>
        <v>0</v>
      </c>
      <c r="L168" s="107">
        <f t="shared" si="58"/>
        <v>0</v>
      </c>
      <c r="M168" s="107">
        <f t="shared" si="58"/>
        <v>0</v>
      </c>
      <c r="N168" s="107">
        <f t="shared" si="58"/>
        <v>0</v>
      </c>
      <c r="O168" s="107">
        <f t="shared" si="58"/>
        <v>470000</v>
      </c>
      <c r="P168" s="107">
        <f t="shared" si="58"/>
        <v>0</v>
      </c>
      <c r="Q168" s="107">
        <f t="shared" si="58"/>
        <v>0</v>
      </c>
      <c r="R168" s="107">
        <f t="shared" si="58"/>
        <v>0</v>
      </c>
      <c r="S168" s="107">
        <f t="shared" si="58"/>
        <v>0</v>
      </c>
      <c r="T168" s="107">
        <f t="shared" si="58"/>
        <v>0</v>
      </c>
      <c r="U168" s="107">
        <f t="shared" si="58"/>
        <v>0</v>
      </c>
      <c r="V168" s="107">
        <f t="shared" si="58"/>
        <v>0</v>
      </c>
      <c r="W168" s="107">
        <f t="shared" si="58"/>
        <v>0</v>
      </c>
      <c r="X168" s="107">
        <f t="shared" si="58"/>
        <v>0</v>
      </c>
      <c r="Y168" s="107">
        <f t="shared" si="58"/>
        <v>0</v>
      </c>
      <c r="Z168" s="107">
        <f t="shared" si="58"/>
        <v>0</v>
      </c>
      <c r="AA168" s="107">
        <f t="shared" si="58"/>
        <v>0</v>
      </c>
      <c r="AB168" s="107">
        <f t="shared" si="58"/>
        <v>0</v>
      </c>
      <c r="AC168" s="107">
        <f t="shared" si="58"/>
        <v>0</v>
      </c>
      <c r="AD168" s="107">
        <f t="shared" si="58"/>
        <v>0</v>
      </c>
      <c r="AE168" s="107">
        <f t="shared" si="58"/>
        <v>0</v>
      </c>
      <c r="AF168" s="107">
        <f t="shared" si="58"/>
        <v>480000</v>
      </c>
      <c r="AG168" s="107">
        <f t="shared" si="58"/>
        <v>0</v>
      </c>
      <c r="AH168" s="107">
        <f t="shared" si="58"/>
        <v>0</v>
      </c>
      <c r="AI168" s="107">
        <f t="shared" si="58"/>
        <v>0</v>
      </c>
      <c r="AJ168" s="107">
        <f t="shared" si="58"/>
        <v>0</v>
      </c>
      <c r="AK168" s="107">
        <f t="shared" si="58"/>
        <v>0</v>
      </c>
      <c r="AL168" s="107">
        <f t="shared" si="58"/>
        <v>0</v>
      </c>
      <c r="AM168" s="107">
        <f t="shared" si="58"/>
        <v>0</v>
      </c>
      <c r="AN168" s="107">
        <f t="shared" si="58"/>
        <v>0</v>
      </c>
      <c r="AO168" s="107">
        <f t="shared" si="58"/>
        <v>0</v>
      </c>
      <c r="AP168" s="107">
        <f t="shared" si="58"/>
        <v>470000</v>
      </c>
      <c r="AQ168" s="107">
        <f t="shared" si="58"/>
        <v>480000</v>
      </c>
      <c r="AR168" s="107">
        <f t="shared" si="58"/>
        <v>0</v>
      </c>
      <c r="AS168" s="107">
        <f t="shared" si="58"/>
        <v>0</v>
      </c>
      <c r="AT168" s="107">
        <f t="shared" si="58"/>
        <v>0</v>
      </c>
      <c r="AU168" s="107">
        <f t="shared" si="58"/>
        <v>0</v>
      </c>
      <c r="AV168" s="107">
        <f t="shared" si="58"/>
        <v>0</v>
      </c>
      <c r="AW168" s="107">
        <f t="shared" si="58"/>
        <v>470000</v>
      </c>
      <c r="AX168" s="107">
        <f t="shared" si="58"/>
        <v>0</v>
      </c>
      <c r="AY168" s="107">
        <f t="shared" si="58"/>
        <v>0</v>
      </c>
      <c r="AZ168" s="107">
        <f t="shared" si="58"/>
        <v>0</v>
      </c>
      <c r="BA168" s="107">
        <f t="shared" si="58"/>
        <v>0</v>
      </c>
      <c r="BB168" s="107">
        <f t="shared" si="58"/>
        <v>0</v>
      </c>
      <c r="BC168" s="107">
        <f t="shared" si="58"/>
        <v>0</v>
      </c>
      <c r="BD168" s="107">
        <f t="shared" si="58"/>
        <v>0</v>
      </c>
      <c r="BE168" s="107">
        <f t="shared" si="58"/>
        <v>0</v>
      </c>
      <c r="BF168" s="107">
        <f t="shared" si="58"/>
        <v>0</v>
      </c>
      <c r="BG168" s="107">
        <f t="shared" si="58"/>
        <v>0</v>
      </c>
      <c r="BH168" s="107">
        <f t="shared" si="58"/>
        <v>0</v>
      </c>
      <c r="BI168" s="107">
        <f t="shared" si="58"/>
        <v>0</v>
      </c>
      <c r="BJ168" s="107">
        <f t="shared" si="58"/>
        <v>0</v>
      </c>
      <c r="BK168" s="107">
        <f t="shared" si="58"/>
        <v>0</v>
      </c>
      <c r="BL168" s="107">
        <f t="shared" si="58"/>
        <v>0</v>
      </c>
      <c r="BM168" s="107">
        <f t="shared" si="58"/>
        <v>0</v>
      </c>
      <c r="BN168" s="107">
        <f t="shared" si="58"/>
        <v>0</v>
      </c>
      <c r="BO168" s="107">
        <f t="shared" si="58"/>
        <v>0</v>
      </c>
      <c r="BP168" s="107">
        <f t="shared" si="58"/>
        <v>0</v>
      </c>
      <c r="BQ168" s="107">
        <f t="shared" si="58"/>
        <v>0</v>
      </c>
      <c r="BR168" s="107">
        <f t="shared" si="58"/>
        <v>0</v>
      </c>
      <c r="BS168" s="107">
        <f t="shared" ref="BS168:DC168" si="59">SUM(BS164)</f>
        <v>0</v>
      </c>
      <c r="BT168" s="107">
        <f t="shared" si="59"/>
        <v>0</v>
      </c>
      <c r="BU168" s="107">
        <f t="shared" si="59"/>
        <v>0</v>
      </c>
      <c r="BV168" s="107">
        <f t="shared" si="59"/>
        <v>0</v>
      </c>
      <c r="BW168" s="107">
        <f t="shared" si="59"/>
        <v>0</v>
      </c>
      <c r="BX168" s="107">
        <f t="shared" si="59"/>
        <v>0</v>
      </c>
      <c r="BY168" s="107">
        <f t="shared" si="59"/>
        <v>0</v>
      </c>
      <c r="BZ168" s="107">
        <f t="shared" si="59"/>
        <v>0</v>
      </c>
      <c r="CA168" s="107">
        <f t="shared" si="59"/>
        <v>0</v>
      </c>
      <c r="CB168" s="107">
        <f t="shared" si="59"/>
        <v>0</v>
      </c>
      <c r="CC168" s="107">
        <f t="shared" si="59"/>
        <v>0</v>
      </c>
      <c r="CD168" s="107">
        <f t="shared" si="59"/>
        <v>0</v>
      </c>
      <c r="CE168" s="107">
        <f t="shared" si="59"/>
        <v>0</v>
      </c>
      <c r="CF168" s="107">
        <f t="shared" si="59"/>
        <v>0</v>
      </c>
      <c r="CG168" s="107">
        <f t="shared" si="59"/>
        <v>0</v>
      </c>
      <c r="CH168" s="107">
        <f t="shared" si="59"/>
        <v>0</v>
      </c>
      <c r="CI168" s="107">
        <f t="shared" si="59"/>
        <v>0</v>
      </c>
      <c r="CJ168" s="107">
        <f t="shared" si="59"/>
        <v>0</v>
      </c>
      <c r="CK168" s="107">
        <f t="shared" si="59"/>
        <v>0</v>
      </c>
      <c r="CL168" s="107">
        <f t="shared" si="59"/>
        <v>0</v>
      </c>
      <c r="CM168" s="107">
        <f t="shared" si="59"/>
        <v>0</v>
      </c>
      <c r="CN168" s="107">
        <f t="shared" si="59"/>
        <v>0</v>
      </c>
      <c r="CO168" s="107">
        <f t="shared" si="59"/>
        <v>0</v>
      </c>
      <c r="CP168" s="107">
        <f t="shared" si="59"/>
        <v>0</v>
      </c>
      <c r="CQ168" s="107">
        <f t="shared" si="59"/>
        <v>0</v>
      </c>
      <c r="CR168" s="107">
        <f t="shared" si="59"/>
        <v>0</v>
      </c>
      <c r="CS168" s="107">
        <f t="shared" si="59"/>
        <v>0</v>
      </c>
      <c r="CT168" s="107">
        <f t="shared" si="59"/>
        <v>0</v>
      </c>
      <c r="CU168" s="107">
        <f t="shared" si="59"/>
        <v>0</v>
      </c>
      <c r="CV168" s="107">
        <f t="shared" si="59"/>
        <v>0</v>
      </c>
      <c r="CW168" s="107">
        <f t="shared" si="59"/>
        <v>0</v>
      </c>
      <c r="CX168" s="107">
        <f t="shared" si="59"/>
        <v>0</v>
      </c>
      <c r="CY168" s="107">
        <f t="shared" si="59"/>
        <v>480000</v>
      </c>
      <c r="CZ168" s="107">
        <f t="shared" si="59"/>
        <v>0</v>
      </c>
      <c r="DA168" s="107">
        <f t="shared" si="59"/>
        <v>0</v>
      </c>
      <c r="DB168" s="107">
        <f t="shared" si="59"/>
        <v>0</v>
      </c>
      <c r="DC168" s="107">
        <f t="shared" si="59"/>
        <v>480000</v>
      </c>
    </row>
    <row r="169" spans="1:107" x14ac:dyDescent="0.2">
      <c r="A169" s="112"/>
      <c r="B169" s="199" t="s">
        <v>288</v>
      </c>
      <c r="C169" s="200"/>
      <c r="D169" s="200">
        <f>[1]ตป02!H174</f>
        <v>0</v>
      </c>
      <c r="E169" s="199">
        <f>SUM(F169:DC169)</f>
        <v>4229400</v>
      </c>
      <c r="F169" s="199">
        <f>SUM(F161)</f>
        <v>40000</v>
      </c>
      <c r="G169" s="199">
        <f t="shared" ref="G169:BR169" si="60">SUM(G161)</f>
        <v>27400</v>
      </c>
      <c r="H169" s="199">
        <f t="shared" si="60"/>
        <v>26800</v>
      </c>
      <c r="I169" s="199">
        <f t="shared" si="60"/>
        <v>20400</v>
      </c>
      <c r="J169" s="199">
        <f t="shared" si="60"/>
        <v>29500</v>
      </c>
      <c r="K169" s="199">
        <f t="shared" si="60"/>
        <v>32900</v>
      </c>
      <c r="L169" s="199">
        <f t="shared" si="60"/>
        <v>69300</v>
      </c>
      <c r="M169" s="199">
        <f t="shared" si="60"/>
        <v>33500</v>
      </c>
      <c r="N169" s="199">
        <f t="shared" si="60"/>
        <v>26300</v>
      </c>
      <c r="O169" s="199">
        <f t="shared" si="60"/>
        <v>68600</v>
      </c>
      <c r="P169" s="199">
        <f t="shared" si="60"/>
        <v>40000</v>
      </c>
      <c r="Q169" s="199">
        <f t="shared" si="60"/>
        <v>20300</v>
      </c>
      <c r="R169" s="199">
        <f t="shared" si="60"/>
        <v>54700</v>
      </c>
      <c r="S169" s="199">
        <f t="shared" si="60"/>
        <v>72000</v>
      </c>
      <c r="T169" s="199">
        <f t="shared" si="60"/>
        <v>15900</v>
      </c>
      <c r="U169" s="199">
        <f t="shared" si="60"/>
        <v>22200</v>
      </c>
      <c r="V169" s="199">
        <f t="shared" si="60"/>
        <v>33800</v>
      </c>
      <c r="W169" s="199">
        <f t="shared" si="60"/>
        <v>28800</v>
      </c>
      <c r="X169" s="199">
        <f t="shared" si="60"/>
        <v>11600</v>
      </c>
      <c r="Y169" s="199">
        <f t="shared" si="60"/>
        <v>29400</v>
      </c>
      <c r="Z169" s="199">
        <f t="shared" si="60"/>
        <v>50000</v>
      </c>
      <c r="AA169" s="199">
        <f t="shared" si="60"/>
        <v>74600</v>
      </c>
      <c r="AB169" s="199">
        <f t="shared" si="60"/>
        <v>113300</v>
      </c>
      <c r="AC169" s="199">
        <f t="shared" si="60"/>
        <v>92200</v>
      </c>
      <c r="AD169" s="199">
        <f t="shared" si="60"/>
        <v>33400</v>
      </c>
      <c r="AE169" s="199">
        <f t="shared" si="60"/>
        <v>74800</v>
      </c>
      <c r="AF169" s="199">
        <f t="shared" si="60"/>
        <v>96500</v>
      </c>
      <c r="AG169" s="199">
        <f t="shared" si="60"/>
        <v>77900</v>
      </c>
      <c r="AH169" s="199">
        <f t="shared" si="60"/>
        <v>27900</v>
      </c>
      <c r="AI169" s="199">
        <f t="shared" si="60"/>
        <v>50000</v>
      </c>
      <c r="AJ169" s="199">
        <f t="shared" si="60"/>
        <v>57600</v>
      </c>
      <c r="AK169" s="199">
        <f t="shared" si="60"/>
        <v>80200</v>
      </c>
      <c r="AL169" s="199">
        <f t="shared" si="60"/>
        <v>50100</v>
      </c>
      <c r="AM169" s="199">
        <f t="shared" si="60"/>
        <v>56200</v>
      </c>
      <c r="AN169" s="199">
        <f t="shared" si="60"/>
        <v>26800</v>
      </c>
      <c r="AO169" s="199">
        <f t="shared" si="60"/>
        <v>35300</v>
      </c>
      <c r="AP169" s="199">
        <f t="shared" si="60"/>
        <v>65700</v>
      </c>
      <c r="AQ169" s="199">
        <f t="shared" si="60"/>
        <v>62800</v>
      </c>
      <c r="AR169" s="199">
        <f t="shared" si="60"/>
        <v>25300</v>
      </c>
      <c r="AS169" s="199">
        <f t="shared" si="60"/>
        <v>57400</v>
      </c>
      <c r="AT169" s="199">
        <f t="shared" si="60"/>
        <v>23600</v>
      </c>
      <c r="AU169" s="199">
        <f t="shared" si="60"/>
        <v>107000</v>
      </c>
      <c r="AV169" s="199">
        <f t="shared" si="60"/>
        <v>40000</v>
      </c>
      <c r="AW169" s="199">
        <f t="shared" si="60"/>
        <v>75200</v>
      </c>
      <c r="AX169" s="199">
        <f t="shared" si="60"/>
        <v>88000</v>
      </c>
      <c r="AY169" s="199">
        <f t="shared" si="60"/>
        <v>42900</v>
      </c>
      <c r="AZ169" s="199">
        <f t="shared" si="60"/>
        <v>33100</v>
      </c>
      <c r="BA169" s="199">
        <f t="shared" si="60"/>
        <v>35200</v>
      </c>
      <c r="BB169" s="199">
        <f t="shared" si="60"/>
        <v>21200</v>
      </c>
      <c r="BC169" s="199">
        <f t="shared" si="60"/>
        <v>43500</v>
      </c>
      <c r="BD169" s="199">
        <f t="shared" si="60"/>
        <v>34800</v>
      </c>
      <c r="BE169" s="199">
        <f t="shared" si="60"/>
        <v>40000</v>
      </c>
      <c r="BF169" s="199">
        <f t="shared" si="60"/>
        <v>50100</v>
      </c>
      <c r="BG169" s="199">
        <f t="shared" si="60"/>
        <v>37200</v>
      </c>
      <c r="BH169" s="199">
        <f t="shared" si="60"/>
        <v>86100</v>
      </c>
      <c r="BI169" s="199">
        <f t="shared" si="60"/>
        <v>61000</v>
      </c>
      <c r="BJ169" s="199">
        <f t="shared" si="60"/>
        <v>77100</v>
      </c>
      <c r="BK169" s="199">
        <f t="shared" si="60"/>
        <v>29800</v>
      </c>
      <c r="BL169" s="199">
        <f t="shared" si="60"/>
        <v>40400</v>
      </c>
      <c r="BM169" s="199">
        <f t="shared" si="60"/>
        <v>31500</v>
      </c>
      <c r="BN169" s="199">
        <f t="shared" si="60"/>
        <v>34500</v>
      </c>
      <c r="BO169" s="199">
        <f t="shared" si="60"/>
        <v>40000</v>
      </c>
      <c r="BP169" s="199">
        <f t="shared" si="60"/>
        <v>43800</v>
      </c>
      <c r="BQ169" s="199">
        <f t="shared" si="60"/>
        <v>56700</v>
      </c>
      <c r="BR169" s="199">
        <f t="shared" si="60"/>
        <v>18400</v>
      </c>
      <c r="BS169" s="199">
        <f t="shared" ref="BS169:DC169" si="61">SUM(BS161)</f>
        <v>35700</v>
      </c>
      <c r="BT169" s="199">
        <f t="shared" si="61"/>
        <v>32900</v>
      </c>
      <c r="BU169" s="199">
        <f t="shared" si="61"/>
        <v>12100</v>
      </c>
      <c r="BV169" s="199">
        <f t="shared" si="61"/>
        <v>9800</v>
      </c>
      <c r="BW169" s="199">
        <f t="shared" si="61"/>
        <v>159400</v>
      </c>
      <c r="BX169" s="199">
        <f t="shared" si="61"/>
        <v>60000</v>
      </c>
      <c r="BY169" s="199">
        <f t="shared" si="61"/>
        <v>29600</v>
      </c>
      <c r="BZ169" s="199">
        <f t="shared" si="61"/>
        <v>35100</v>
      </c>
      <c r="CA169" s="199">
        <f t="shared" si="61"/>
        <v>55900</v>
      </c>
      <c r="CB169" s="199">
        <f t="shared" si="61"/>
        <v>16500</v>
      </c>
      <c r="CC169" s="199">
        <f t="shared" si="61"/>
        <v>11300</v>
      </c>
      <c r="CD169" s="199">
        <f t="shared" si="61"/>
        <v>18100</v>
      </c>
      <c r="CE169" s="199">
        <f t="shared" si="61"/>
        <v>42200</v>
      </c>
      <c r="CF169" s="199">
        <f t="shared" si="61"/>
        <v>25100</v>
      </c>
      <c r="CG169" s="199">
        <f t="shared" si="61"/>
        <v>70100</v>
      </c>
      <c r="CH169" s="199">
        <f t="shared" si="61"/>
        <v>30000</v>
      </c>
      <c r="CI169" s="199">
        <f t="shared" si="61"/>
        <v>34500</v>
      </c>
      <c r="CJ169" s="199">
        <f t="shared" si="61"/>
        <v>40900</v>
      </c>
      <c r="CK169" s="199">
        <f t="shared" si="61"/>
        <v>22900</v>
      </c>
      <c r="CL169" s="199">
        <f t="shared" si="61"/>
        <v>56700</v>
      </c>
      <c r="CM169" s="199">
        <f t="shared" si="61"/>
        <v>28100</v>
      </c>
      <c r="CN169" s="199">
        <f t="shared" si="61"/>
        <v>0</v>
      </c>
      <c r="CO169" s="199">
        <f t="shared" si="61"/>
        <v>0</v>
      </c>
      <c r="CP169" s="199">
        <f t="shared" si="61"/>
        <v>0</v>
      </c>
      <c r="CQ169" s="199">
        <f t="shared" si="61"/>
        <v>0</v>
      </c>
      <c r="CR169" s="199">
        <f t="shared" si="61"/>
        <v>0</v>
      </c>
      <c r="CS169" s="199">
        <f t="shared" si="61"/>
        <v>0</v>
      </c>
      <c r="CT169" s="199">
        <f t="shared" si="61"/>
        <v>0</v>
      </c>
      <c r="CU169" s="199">
        <f t="shared" si="61"/>
        <v>0</v>
      </c>
      <c r="CV169" s="199">
        <f t="shared" si="61"/>
        <v>0</v>
      </c>
      <c r="CW169" s="199">
        <f t="shared" si="61"/>
        <v>0</v>
      </c>
      <c r="CX169" s="199">
        <f t="shared" si="61"/>
        <v>50000</v>
      </c>
      <c r="CY169" s="199">
        <f t="shared" si="61"/>
        <v>50000</v>
      </c>
      <c r="CZ169" s="199">
        <f t="shared" si="61"/>
        <v>50000</v>
      </c>
      <c r="DA169" s="199">
        <f t="shared" si="61"/>
        <v>50000</v>
      </c>
      <c r="DB169" s="199">
        <f t="shared" si="61"/>
        <v>50000</v>
      </c>
      <c r="DC169" s="199">
        <f t="shared" si="61"/>
        <v>50000</v>
      </c>
    </row>
    <row r="170" spans="1:107" x14ac:dyDescent="0.2">
      <c r="A170" s="112"/>
      <c r="B170" s="107" t="s">
        <v>260</v>
      </c>
      <c r="C170" s="94"/>
      <c r="D170" s="94"/>
      <c r="E170" s="107">
        <f>SUM(F170:DC170)</f>
        <v>7284400</v>
      </c>
      <c r="F170" s="107">
        <f>SUM(F165)</f>
        <v>0</v>
      </c>
      <c r="G170" s="107">
        <f t="shared" ref="G170:BR170" si="62">SUM(G165)</f>
        <v>0</v>
      </c>
      <c r="H170" s="107">
        <f t="shared" si="62"/>
        <v>0</v>
      </c>
      <c r="I170" s="107">
        <f t="shared" si="62"/>
        <v>0</v>
      </c>
      <c r="J170" s="107">
        <f t="shared" si="62"/>
        <v>0</v>
      </c>
      <c r="K170" s="107">
        <f t="shared" si="62"/>
        <v>0</v>
      </c>
      <c r="L170" s="107">
        <f t="shared" si="62"/>
        <v>0</v>
      </c>
      <c r="M170" s="107">
        <f t="shared" si="62"/>
        <v>0</v>
      </c>
      <c r="N170" s="107">
        <f t="shared" si="62"/>
        <v>0</v>
      </c>
      <c r="O170" s="107">
        <f t="shared" si="62"/>
        <v>0</v>
      </c>
      <c r="P170" s="107">
        <f t="shared" si="62"/>
        <v>0</v>
      </c>
      <c r="Q170" s="107">
        <f t="shared" si="62"/>
        <v>0</v>
      </c>
      <c r="R170" s="107">
        <f t="shared" si="62"/>
        <v>0</v>
      </c>
      <c r="S170" s="107">
        <f t="shared" si="62"/>
        <v>0</v>
      </c>
      <c r="T170" s="107">
        <f t="shared" si="62"/>
        <v>0</v>
      </c>
      <c r="U170" s="107">
        <f t="shared" si="62"/>
        <v>0</v>
      </c>
      <c r="V170" s="107">
        <f t="shared" si="62"/>
        <v>0</v>
      </c>
      <c r="W170" s="107">
        <f t="shared" si="62"/>
        <v>0</v>
      </c>
      <c r="X170" s="107">
        <f t="shared" si="62"/>
        <v>0</v>
      </c>
      <c r="Y170" s="107">
        <f t="shared" si="62"/>
        <v>0</v>
      </c>
      <c r="Z170" s="107">
        <f t="shared" si="62"/>
        <v>0</v>
      </c>
      <c r="AA170" s="107">
        <f t="shared" si="62"/>
        <v>0</v>
      </c>
      <c r="AB170" s="107">
        <f t="shared" si="62"/>
        <v>0</v>
      </c>
      <c r="AC170" s="107">
        <f t="shared" si="62"/>
        <v>0</v>
      </c>
      <c r="AD170" s="107">
        <f t="shared" si="62"/>
        <v>0</v>
      </c>
      <c r="AE170" s="107">
        <f t="shared" si="62"/>
        <v>0</v>
      </c>
      <c r="AF170" s="107">
        <f t="shared" si="62"/>
        <v>0</v>
      </c>
      <c r="AG170" s="107">
        <f t="shared" si="62"/>
        <v>0</v>
      </c>
      <c r="AH170" s="107">
        <f t="shared" si="62"/>
        <v>0</v>
      </c>
      <c r="AI170" s="107">
        <f t="shared" si="62"/>
        <v>0</v>
      </c>
      <c r="AJ170" s="107">
        <f t="shared" si="62"/>
        <v>0</v>
      </c>
      <c r="AK170" s="107">
        <f t="shared" si="62"/>
        <v>0</v>
      </c>
      <c r="AL170" s="107">
        <f t="shared" si="62"/>
        <v>0</v>
      </c>
      <c r="AM170" s="107">
        <f t="shared" si="62"/>
        <v>0</v>
      </c>
      <c r="AN170" s="107">
        <f t="shared" si="62"/>
        <v>0</v>
      </c>
      <c r="AO170" s="107">
        <f t="shared" si="62"/>
        <v>0</v>
      </c>
      <c r="AP170" s="107">
        <f t="shared" si="62"/>
        <v>0</v>
      </c>
      <c r="AQ170" s="107">
        <f t="shared" si="62"/>
        <v>0</v>
      </c>
      <c r="AR170" s="107">
        <f t="shared" si="62"/>
        <v>0</v>
      </c>
      <c r="AS170" s="107">
        <f t="shared" si="62"/>
        <v>0</v>
      </c>
      <c r="AT170" s="107">
        <f t="shared" si="62"/>
        <v>0</v>
      </c>
      <c r="AU170" s="107">
        <f t="shared" si="62"/>
        <v>0</v>
      </c>
      <c r="AV170" s="107">
        <f t="shared" si="62"/>
        <v>0</v>
      </c>
      <c r="AW170" s="107">
        <f t="shared" si="62"/>
        <v>0</v>
      </c>
      <c r="AX170" s="107">
        <f t="shared" si="62"/>
        <v>0</v>
      </c>
      <c r="AY170" s="107">
        <f t="shared" si="62"/>
        <v>0</v>
      </c>
      <c r="AZ170" s="107">
        <f t="shared" si="62"/>
        <v>0</v>
      </c>
      <c r="BA170" s="107">
        <f t="shared" si="62"/>
        <v>0</v>
      </c>
      <c r="BB170" s="107">
        <f t="shared" si="62"/>
        <v>0</v>
      </c>
      <c r="BC170" s="107">
        <f t="shared" si="62"/>
        <v>0</v>
      </c>
      <c r="BD170" s="107">
        <f t="shared" si="62"/>
        <v>0</v>
      </c>
      <c r="BE170" s="107">
        <f t="shared" si="62"/>
        <v>0</v>
      </c>
      <c r="BF170" s="107">
        <f t="shared" si="62"/>
        <v>0</v>
      </c>
      <c r="BG170" s="107">
        <f t="shared" si="62"/>
        <v>0</v>
      </c>
      <c r="BH170" s="107">
        <f t="shared" si="62"/>
        <v>0</v>
      </c>
      <c r="BI170" s="107">
        <f t="shared" si="62"/>
        <v>0</v>
      </c>
      <c r="BJ170" s="107">
        <f t="shared" si="62"/>
        <v>0</v>
      </c>
      <c r="BK170" s="107">
        <f t="shared" si="62"/>
        <v>0</v>
      </c>
      <c r="BL170" s="107">
        <f t="shared" si="62"/>
        <v>0</v>
      </c>
      <c r="BM170" s="107">
        <f t="shared" si="62"/>
        <v>0</v>
      </c>
      <c r="BN170" s="107">
        <f t="shared" si="62"/>
        <v>0</v>
      </c>
      <c r="BO170" s="107">
        <f t="shared" si="62"/>
        <v>0</v>
      </c>
      <c r="BP170" s="107">
        <f t="shared" si="62"/>
        <v>0</v>
      </c>
      <c r="BQ170" s="107">
        <f t="shared" si="62"/>
        <v>0</v>
      </c>
      <c r="BR170" s="107">
        <f t="shared" si="62"/>
        <v>0</v>
      </c>
      <c r="BS170" s="107">
        <f t="shared" ref="BS170:DC170" si="63">SUM(BS165)</f>
        <v>0</v>
      </c>
      <c r="BT170" s="107">
        <f t="shared" si="63"/>
        <v>0</v>
      </c>
      <c r="BU170" s="107">
        <f t="shared" si="63"/>
        <v>0</v>
      </c>
      <c r="BV170" s="107">
        <f t="shared" si="63"/>
        <v>0</v>
      </c>
      <c r="BW170" s="107">
        <f t="shared" si="63"/>
        <v>0</v>
      </c>
      <c r="BX170" s="107">
        <f t="shared" si="63"/>
        <v>0</v>
      </c>
      <c r="BY170" s="107">
        <f t="shared" si="63"/>
        <v>0</v>
      </c>
      <c r="BZ170" s="107">
        <f t="shared" si="63"/>
        <v>0</v>
      </c>
      <c r="CA170" s="107">
        <f t="shared" si="63"/>
        <v>0</v>
      </c>
      <c r="CB170" s="107">
        <f t="shared" si="63"/>
        <v>0</v>
      </c>
      <c r="CC170" s="107">
        <f t="shared" si="63"/>
        <v>0</v>
      </c>
      <c r="CD170" s="107">
        <f t="shared" si="63"/>
        <v>0</v>
      </c>
      <c r="CE170" s="107">
        <f t="shared" si="63"/>
        <v>0</v>
      </c>
      <c r="CF170" s="107">
        <f t="shared" si="63"/>
        <v>0</v>
      </c>
      <c r="CG170" s="107">
        <f t="shared" si="63"/>
        <v>0</v>
      </c>
      <c r="CH170" s="107">
        <f t="shared" si="63"/>
        <v>0</v>
      </c>
      <c r="CI170" s="107">
        <f t="shared" si="63"/>
        <v>0</v>
      </c>
      <c r="CJ170" s="107">
        <f t="shared" si="63"/>
        <v>0</v>
      </c>
      <c r="CK170" s="107">
        <f t="shared" si="63"/>
        <v>0</v>
      </c>
      <c r="CL170" s="107">
        <f t="shared" si="63"/>
        <v>0</v>
      </c>
      <c r="CM170" s="107">
        <f t="shared" si="63"/>
        <v>0</v>
      </c>
      <c r="CN170" s="107">
        <f t="shared" si="63"/>
        <v>857400</v>
      </c>
      <c r="CO170" s="107">
        <f t="shared" si="63"/>
        <v>0</v>
      </c>
      <c r="CP170" s="107">
        <f t="shared" si="63"/>
        <v>986600</v>
      </c>
      <c r="CQ170" s="107">
        <f t="shared" si="63"/>
        <v>957900</v>
      </c>
      <c r="CR170" s="107">
        <f t="shared" si="63"/>
        <v>954400</v>
      </c>
      <c r="CS170" s="107">
        <f t="shared" si="63"/>
        <v>789400</v>
      </c>
      <c r="CT170" s="107">
        <f t="shared" si="63"/>
        <v>776200</v>
      </c>
      <c r="CU170" s="107">
        <f t="shared" si="63"/>
        <v>954100</v>
      </c>
      <c r="CV170" s="107">
        <f t="shared" si="63"/>
        <v>1008400</v>
      </c>
      <c r="CW170" s="107">
        <f t="shared" si="63"/>
        <v>0</v>
      </c>
      <c r="CX170" s="107">
        <f t="shared" si="63"/>
        <v>0</v>
      </c>
      <c r="CY170" s="107">
        <f t="shared" si="63"/>
        <v>0</v>
      </c>
      <c r="CZ170" s="107">
        <f t="shared" si="63"/>
        <v>0</v>
      </c>
      <c r="DA170" s="107">
        <f t="shared" si="63"/>
        <v>0</v>
      </c>
      <c r="DB170" s="107">
        <f t="shared" si="63"/>
        <v>0</v>
      </c>
      <c r="DC170" s="107">
        <f t="shared" si="63"/>
        <v>0</v>
      </c>
    </row>
    <row r="171" spans="1:107" x14ac:dyDescent="0.2">
      <c r="A171" s="112"/>
      <c r="B171" s="104" t="s">
        <v>2</v>
      </c>
      <c r="C171" s="98"/>
      <c r="D171" s="98"/>
      <c r="E171" s="104">
        <f>SUM(E166:E170)</f>
        <v>26797400</v>
      </c>
      <c r="F171" s="104">
        <f>SUM(F166:F170)</f>
        <v>60000</v>
      </c>
      <c r="G171" s="104">
        <f t="shared" ref="G171:BR171" si="64">SUM(G166:G170)</f>
        <v>40100</v>
      </c>
      <c r="H171" s="104">
        <f t="shared" si="64"/>
        <v>212600</v>
      </c>
      <c r="I171" s="104">
        <f t="shared" si="64"/>
        <v>29400</v>
      </c>
      <c r="J171" s="104">
        <f t="shared" si="64"/>
        <v>189000</v>
      </c>
      <c r="K171" s="104">
        <f t="shared" si="64"/>
        <v>47700</v>
      </c>
      <c r="L171" s="104">
        <f t="shared" si="64"/>
        <v>293100</v>
      </c>
      <c r="M171" s="104">
        <f t="shared" si="64"/>
        <v>481100</v>
      </c>
      <c r="N171" s="104">
        <f t="shared" si="64"/>
        <v>37700</v>
      </c>
      <c r="O171" s="104">
        <f t="shared" si="64"/>
        <v>759700</v>
      </c>
      <c r="P171" s="104">
        <f t="shared" si="64"/>
        <v>60000</v>
      </c>
      <c r="Q171" s="104">
        <f t="shared" si="64"/>
        <v>29700</v>
      </c>
      <c r="R171" s="104">
        <f t="shared" si="64"/>
        <v>175300</v>
      </c>
      <c r="S171" s="104">
        <f t="shared" si="64"/>
        <v>105600</v>
      </c>
      <c r="T171" s="104">
        <f t="shared" si="64"/>
        <v>100100</v>
      </c>
      <c r="U171" s="104">
        <f t="shared" si="64"/>
        <v>128700</v>
      </c>
      <c r="V171" s="104">
        <f t="shared" si="64"/>
        <v>87400</v>
      </c>
      <c r="W171" s="104">
        <f t="shared" si="64"/>
        <v>41900</v>
      </c>
      <c r="X171" s="104">
        <f t="shared" si="64"/>
        <v>55100</v>
      </c>
      <c r="Y171" s="104">
        <f t="shared" si="64"/>
        <v>255000</v>
      </c>
      <c r="Z171" s="104">
        <f t="shared" si="64"/>
        <v>70000</v>
      </c>
      <c r="AA171" s="104">
        <f t="shared" si="64"/>
        <v>336700</v>
      </c>
      <c r="AB171" s="104">
        <f t="shared" si="64"/>
        <v>596700</v>
      </c>
      <c r="AC171" s="104">
        <f t="shared" si="64"/>
        <v>402300</v>
      </c>
      <c r="AD171" s="104">
        <f t="shared" si="64"/>
        <v>195500</v>
      </c>
      <c r="AE171" s="104">
        <f t="shared" si="64"/>
        <v>528800</v>
      </c>
      <c r="AF171" s="104">
        <f t="shared" si="64"/>
        <v>1215000</v>
      </c>
      <c r="AG171" s="104">
        <f t="shared" si="64"/>
        <v>331400</v>
      </c>
      <c r="AH171" s="104">
        <f t="shared" si="64"/>
        <v>196600</v>
      </c>
      <c r="AI171" s="104">
        <f t="shared" si="64"/>
        <v>70000</v>
      </c>
      <c r="AJ171" s="104">
        <f t="shared" si="64"/>
        <v>232800</v>
      </c>
      <c r="AK171" s="104">
        <f t="shared" si="64"/>
        <v>381600</v>
      </c>
      <c r="AL171" s="104">
        <f t="shared" si="64"/>
        <v>364600</v>
      </c>
      <c r="AM171" s="104">
        <f t="shared" si="64"/>
        <v>317300</v>
      </c>
      <c r="AN171" s="104">
        <f t="shared" si="64"/>
        <v>108600</v>
      </c>
      <c r="AO171" s="104">
        <f t="shared" si="64"/>
        <v>92300</v>
      </c>
      <c r="AP171" s="104">
        <f t="shared" si="64"/>
        <v>619700</v>
      </c>
      <c r="AQ171" s="104">
        <f t="shared" si="64"/>
        <v>949200</v>
      </c>
      <c r="AR171" s="104">
        <f t="shared" si="64"/>
        <v>144400</v>
      </c>
      <c r="AS171" s="104">
        <f t="shared" si="64"/>
        <v>423500</v>
      </c>
      <c r="AT171" s="104">
        <f t="shared" si="64"/>
        <v>83700</v>
      </c>
      <c r="AU171" s="104">
        <f t="shared" si="64"/>
        <v>215400</v>
      </c>
      <c r="AV171" s="104">
        <f t="shared" si="64"/>
        <v>60000</v>
      </c>
      <c r="AW171" s="104">
        <f t="shared" si="64"/>
        <v>1140100</v>
      </c>
      <c r="AX171" s="104">
        <f t="shared" si="64"/>
        <v>254900</v>
      </c>
      <c r="AY171" s="104">
        <f t="shared" si="64"/>
        <v>161600</v>
      </c>
      <c r="AZ171" s="104">
        <f t="shared" si="64"/>
        <v>137500</v>
      </c>
      <c r="BA171" s="104">
        <f t="shared" si="64"/>
        <v>141100</v>
      </c>
      <c r="BB171" s="104">
        <f t="shared" si="64"/>
        <v>99400</v>
      </c>
      <c r="BC171" s="104">
        <f t="shared" si="64"/>
        <v>132800</v>
      </c>
      <c r="BD171" s="104">
        <f t="shared" si="64"/>
        <v>120200</v>
      </c>
      <c r="BE171" s="104">
        <f t="shared" si="64"/>
        <v>60000</v>
      </c>
      <c r="BF171" s="104">
        <f t="shared" si="64"/>
        <v>149900</v>
      </c>
      <c r="BG171" s="104">
        <f t="shared" si="64"/>
        <v>57800</v>
      </c>
      <c r="BH171" s="104">
        <f t="shared" si="64"/>
        <v>267100</v>
      </c>
      <c r="BI171" s="104">
        <f t="shared" si="64"/>
        <v>337200</v>
      </c>
      <c r="BJ171" s="104">
        <f t="shared" si="64"/>
        <v>389100</v>
      </c>
      <c r="BK171" s="104">
        <f t="shared" si="64"/>
        <v>44500</v>
      </c>
      <c r="BL171" s="104">
        <f t="shared" si="64"/>
        <v>60400</v>
      </c>
      <c r="BM171" s="104">
        <f t="shared" si="64"/>
        <v>84500</v>
      </c>
      <c r="BN171" s="104">
        <f t="shared" si="64"/>
        <v>176700</v>
      </c>
      <c r="BO171" s="104">
        <f t="shared" si="64"/>
        <v>60000</v>
      </c>
      <c r="BP171" s="104">
        <f t="shared" si="64"/>
        <v>236800</v>
      </c>
      <c r="BQ171" s="104">
        <f t="shared" si="64"/>
        <v>226800</v>
      </c>
      <c r="BR171" s="104">
        <f t="shared" si="64"/>
        <v>27200</v>
      </c>
      <c r="BS171" s="104">
        <f t="shared" ref="BS171:DC171" si="65">SUM(BS166:BS170)</f>
        <v>167300</v>
      </c>
      <c r="BT171" s="104">
        <f t="shared" si="65"/>
        <v>221600</v>
      </c>
      <c r="BU171" s="104">
        <f t="shared" si="65"/>
        <v>123100</v>
      </c>
      <c r="BV171" s="104">
        <f t="shared" si="65"/>
        <v>14200</v>
      </c>
      <c r="BW171" s="104">
        <f t="shared" si="65"/>
        <v>534800</v>
      </c>
      <c r="BX171" s="104">
        <f t="shared" si="65"/>
        <v>90000</v>
      </c>
      <c r="BY171" s="104">
        <f t="shared" si="65"/>
        <v>44500</v>
      </c>
      <c r="BZ171" s="104">
        <f t="shared" si="65"/>
        <v>53600</v>
      </c>
      <c r="CA171" s="104">
        <f t="shared" si="65"/>
        <v>275800</v>
      </c>
      <c r="CB171" s="104">
        <f t="shared" si="65"/>
        <v>24000</v>
      </c>
      <c r="CC171" s="104">
        <f t="shared" si="65"/>
        <v>64600</v>
      </c>
      <c r="CD171" s="104">
        <f t="shared" si="65"/>
        <v>46800</v>
      </c>
      <c r="CE171" s="104">
        <f t="shared" si="65"/>
        <v>158800</v>
      </c>
      <c r="CF171" s="104">
        <f t="shared" si="65"/>
        <v>36600</v>
      </c>
      <c r="CG171" s="104">
        <f t="shared" si="65"/>
        <v>296800</v>
      </c>
      <c r="CH171" s="104">
        <f t="shared" si="65"/>
        <v>50000</v>
      </c>
      <c r="CI171" s="104">
        <f t="shared" si="65"/>
        <v>51400</v>
      </c>
      <c r="CJ171" s="104">
        <f t="shared" si="65"/>
        <v>60200</v>
      </c>
      <c r="CK171" s="104">
        <f t="shared" si="65"/>
        <v>130500</v>
      </c>
      <c r="CL171" s="104">
        <f t="shared" si="65"/>
        <v>228000</v>
      </c>
      <c r="CM171" s="104">
        <f t="shared" si="65"/>
        <v>89500</v>
      </c>
      <c r="CN171" s="104">
        <f t="shared" si="65"/>
        <v>857400</v>
      </c>
      <c r="CO171" s="104">
        <f t="shared" si="65"/>
        <v>0</v>
      </c>
      <c r="CP171" s="104">
        <f t="shared" si="65"/>
        <v>986600</v>
      </c>
      <c r="CQ171" s="104">
        <f t="shared" si="65"/>
        <v>957900</v>
      </c>
      <c r="CR171" s="104">
        <f t="shared" si="65"/>
        <v>954400</v>
      </c>
      <c r="CS171" s="104">
        <f t="shared" si="65"/>
        <v>789400</v>
      </c>
      <c r="CT171" s="104">
        <f t="shared" si="65"/>
        <v>776200</v>
      </c>
      <c r="CU171" s="104">
        <f t="shared" si="65"/>
        <v>954100</v>
      </c>
      <c r="CV171" s="104">
        <f t="shared" si="65"/>
        <v>1008400</v>
      </c>
      <c r="CW171" s="104">
        <f t="shared" si="65"/>
        <v>0</v>
      </c>
      <c r="CX171" s="104">
        <f t="shared" si="65"/>
        <v>50000</v>
      </c>
      <c r="CY171" s="104">
        <f t="shared" si="65"/>
        <v>530000</v>
      </c>
      <c r="CZ171" s="104">
        <f t="shared" si="65"/>
        <v>50000</v>
      </c>
      <c r="DA171" s="104">
        <f t="shared" si="65"/>
        <v>50000</v>
      </c>
      <c r="DB171" s="104">
        <f t="shared" si="65"/>
        <v>50000</v>
      </c>
      <c r="DC171" s="104">
        <f t="shared" si="65"/>
        <v>530000</v>
      </c>
    </row>
    <row r="172" spans="1:107" x14ac:dyDescent="0.2">
      <c r="B172" s="105" t="s">
        <v>257</v>
      </c>
      <c r="E172" s="103"/>
      <c r="CO172" s="93"/>
      <c r="CP172" s="93"/>
      <c r="CQ172" s="93"/>
      <c r="CR172" s="93"/>
      <c r="CS172" s="93"/>
      <c r="CT172" s="93"/>
      <c r="CU172" s="93"/>
      <c r="CV172" s="93"/>
      <c r="CW172" s="93"/>
      <c r="CX172" s="93"/>
      <c r="CY172" s="93"/>
      <c r="CZ172" s="93"/>
      <c r="DA172" s="93"/>
      <c r="DB172" s="93"/>
      <c r="DC172" s="93"/>
    </row>
    <row r="174" spans="1:107" s="115" customFormat="1" ht="45.75" x14ac:dyDescent="0.2">
      <c r="A174" s="87" t="s">
        <v>261</v>
      </c>
      <c r="B174" s="88"/>
      <c r="C174" s="88"/>
      <c r="D174" s="113"/>
      <c r="E174" s="113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113"/>
      <c r="AK174" s="113"/>
      <c r="AL174" s="113"/>
      <c r="AM174" s="113"/>
      <c r="AN174" s="113"/>
      <c r="AO174" s="113"/>
      <c r="AP174" s="113"/>
      <c r="AQ174" s="113"/>
      <c r="AR174" s="113"/>
      <c r="AS174" s="113"/>
      <c r="AT174" s="113"/>
      <c r="AU174" s="113"/>
      <c r="AV174" s="113"/>
      <c r="AW174" s="113"/>
      <c r="AX174" s="113"/>
      <c r="AY174" s="113"/>
      <c r="AZ174" s="113"/>
      <c r="BA174" s="113"/>
      <c r="BB174" s="113"/>
      <c r="BC174" s="113"/>
      <c r="BD174" s="113"/>
      <c r="BE174" s="113"/>
      <c r="BF174" s="113"/>
      <c r="BG174" s="113"/>
      <c r="BH174" s="113"/>
      <c r="BI174" s="113"/>
      <c r="BJ174" s="113"/>
      <c r="BK174" s="113"/>
      <c r="BL174" s="113"/>
      <c r="BM174" s="113"/>
      <c r="BN174" s="113"/>
      <c r="BO174" s="113"/>
      <c r="BP174" s="113"/>
      <c r="BQ174" s="113"/>
      <c r="BR174" s="113"/>
      <c r="BS174" s="113"/>
      <c r="BT174" s="113"/>
      <c r="BU174" s="113"/>
      <c r="BV174" s="113"/>
      <c r="BW174" s="113"/>
      <c r="BX174" s="113"/>
      <c r="BY174" s="113"/>
      <c r="BZ174" s="113"/>
      <c r="CA174" s="113"/>
      <c r="CB174" s="113"/>
      <c r="CC174" s="113"/>
      <c r="CD174" s="113"/>
      <c r="CE174" s="113"/>
      <c r="CF174" s="113"/>
      <c r="CG174" s="113"/>
      <c r="CH174" s="113"/>
      <c r="CI174" s="113"/>
      <c r="CJ174" s="114"/>
      <c r="CK174" s="114"/>
      <c r="CL174" s="114"/>
      <c r="CM174" s="114"/>
      <c r="CN174" s="114"/>
      <c r="CO174" s="114"/>
      <c r="CP174" s="114"/>
      <c r="CQ174" s="114"/>
      <c r="CR174" s="114"/>
      <c r="CS174" s="114"/>
      <c r="CT174" s="114"/>
      <c r="CU174" s="114"/>
      <c r="CV174" s="114"/>
      <c r="CW174" s="114"/>
    </row>
    <row r="175" spans="1:107" ht="33.75" customHeight="1" x14ac:dyDescent="0.2">
      <c r="A175" s="4" t="s">
        <v>4</v>
      </c>
      <c r="B175" s="4" t="s">
        <v>279</v>
      </c>
      <c r="C175" s="4" t="s">
        <v>280</v>
      </c>
      <c r="D175" s="76" t="s">
        <v>5</v>
      </c>
      <c r="E175" s="5" t="s">
        <v>6</v>
      </c>
      <c r="F175" s="7" t="s">
        <v>7</v>
      </c>
      <c r="G175" s="8"/>
      <c r="H175" s="8"/>
      <c r="I175" s="8"/>
      <c r="J175" s="8"/>
      <c r="K175" s="8"/>
      <c r="L175" s="8"/>
      <c r="M175" s="8"/>
      <c r="N175" s="8"/>
      <c r="O175" s="9"/>
      <c r="P175" s="89" t="s">
        <v>8</v>
      </c>
      <c r="Q175" s="90"/>
      <c r="R175" s="90"/>
      <c r="S175" s="90"/>
      <c r="T175" s="90"/>
      <c r="U175" s="90"/>
      <c r="V175" s="90"/>
      <c r="W175" s="90"/>
      <c r="X175" s="90"/>
      <c r="Y175" s="91"/>
      <c r="Z175" s="7" t="s">
        <v>9</v>
      </c>
      <c r="AA175" s="8"/>
      <c r="AB175" s="8"/>
      <c r="AC175" s="8"/>
      <c r="AD175" s="8"/>
      <c r="AE175" s="8"/>
      <c r="AF175" s="8"/>
      <c r="AG175" s="8"/>
      <c r="AH175" s="9"/>
      <c r="AI175" s="89" t="s">
        <v>10</v>
      </c>
      <c r="AJ175" s="90"/>
      <c r="AK175" s="90"/>
      <c r="AL175" s="90"/>
      <c r="AM175" s="90"/>
      <c r="AN175" s="90"/>
      <c r="AO175" s="90"/>
      <c r="AP175" s="90"/>
      <c r="AQ175" s="90"/>
      <c r="AR175" s="90"/>
      <c r="AS175" s="90"/>
      <c r="AT175" s="90"/>
      <c r="AU175" s="91"/>
      <c r="AV175" s="89" t="s">
        <v>11</v>
      </c>
      <c r="AW175" s="90"/>
      <c r="AX175" s="90"/>
      <c r="AY175" s="90"/>
      <c r="AZ175" s="90"/>
      <c r="BA175" s="90"/>
      <c r="BB175" s="90"/>
      <c r="BC175" s="90"/>
      <c r="BD175" s="91"/>
      <c r="BE175" s="89" t="s">
        <v>12</v>
      </c>
      <c r="BF175" s="90"/>
      <c r="BG175" s="90"/>
      <c r="BH175" s="90"/>
      <c r="BI175" s="90"/>
      <c r="BJ175" s="90"/>
      <c r="BK175" s="90"/>
      <c r="BL175" s="90"/>
      <c r="BM175" s="90"/>
      <c r="BN175" s="91"/>
      <c r="BO175" s="7" t="s">
        <v>13</v>
      </c>
      <c r="BP175" s="8"/>
      <c r="BQ175" s="8"/>
      <c r="BR175" s="8"/>
      <c r="BS175" s="8"/>
      <c r="BT175" s="8"/>
      <c r="BU175" s="8"/>
      <c r="BV175" s="8"/>
      <c r="BW175" s="9"/>
      <c r="BX175" s="89" t="s">
        <v>14</v>
      </c>
      <c r="BY175" s="90"/>
      <c r="BZ175" s="90"/>
      <c r="CA175" s="90"/>
      <c r="CB175" s="90"/>
      <c r="CC175" s="90"/>
      <c r="CD175" s="90"/>
      <c r="CE175" s="90"/>
      <c r="CF175" s="90"/>
      <c r="CG175" s="91"/>
      <c r="CH175" s="89" t="s">
        <v>15</v>
      </c>
      <c r="CI175" s="90"/>
      <c r="CJ175" s="90"/>
      <c r="CK175" s="90"/>
      <c r="CL175" s="90"/>
      <c r="CM175" s="91"/>
      <c r="CN175" s="10" t="s">
        <v>16</v>
      </c>
      <c r="CO175" s="10" t="s">
        <v>17</v>
      </c>
      <c r="CP175" s="11" t="s">
        <v>3</v>
      </c>
      <c r="CQ175" s="11"/>
      <c r="CR175" s="11"/>
      <c r="CS175" s="11"/>
      <c r="CT175" s="11"/>
      <c r="CU175" s="11"/>
      <c r="CV175" s="11"/>
      <c r="CW175" s="11"/>
    </row>
    <row r="176" spans="1:107" ht="168.75" x14ac:dyDescent="0.2">
      <c r="A176" s="12" t="s">
        <v>4</v>
      </c>
      <c r="B176" s="12"/>
      <c r="C176" s="12"/>
      <c r="D176" s="77"/>
      <c r="E176" s="13"/>
      <c r="F176" s="15" t="s">
        <v>18</v>
      </c>
      <c r="G176" s="16" t="s">
        <v>19</v>
      </c>
      <c r="H176" s="16" t="s">
        <v>20</v>
      </c>
      <c r="I176" s="16" t="s">
        <v>21</v>
      </c>
      <c r="J176" s="16" t="s">
        <v>22</v>
      </c>
      <c r="K176" s="16" t="s">
        <v>23</v>
      </c>
      <c r="L176" s="16" t="s">
        <v>24</v>
      </c>
      <c r="M176" s="16" t="s">
        <v>25</v>
      </c>
      <c r="N176" s="16" t="s">
        <v>26</v>
      </c>
      <c r="O176" s="16" t="s">
        <v>27</v>
      </c>
      <c r="P176" s="15" t="s">
        <v>28</v>
      </c>
      <c r="Q176" s="16" t="s">
        <v>29</v>
      </c>
      <c r="R176" s="16" t="s">
        <v>30</v>
      </c>
      <c r="S176" s="16" t="s">
        <v>31</v>
      </c>
      <c r="T176" s="16" t="s">
        <v>32</v>
      </c>
      <c r="U176" s="16" t="s">
        <v>33</v>
      </c>
      <c r="V176" s="16" t="s">
        <v>34</v>
      </c>
      <c r="W176" s="16" t="s">
        <v>35</v>
      </c>
      <c r="X176" s="16" t="s">
        <v>36</v>
      </c>
      <c r="Y176" s="16" t="s">
        <v>37</v>
      </c>
      <c r="Z176" s="15" t="s">
        <v>38</v>
      </c>
      <c r="AA176" s="16" t="s">
        <v>39</v>
      </c>
      <c r="AB176" s="17" t="s">
        <v>40</v>
      </c>
      <c r="AC176" s="16" t="s">
        <v>41</v>
      </c>
      <c r="AD176" s="16" t="s">
        <v>42</v>
      </c>
      <c r="AE176" s="16" t="s">
        <v>43</v>
      </c>
      <c r="AF176" s="16" t="s">
        <v>44</v>
      </c>
      <c r="AG176" s="16" t="s">
        <v>45</v>
      </c>
      <c r="AH176" s="16" t="s">
        <v>46</v>
      </c>
      <c r="AI176" s="15" t="s">
        <v>47</v>
      </c>
      <c r="AJ176" s="16" t="s">
        <v>48</v>
      </c>
      <c r="AK176" s="16" t="s">
        <v>49</v>
      </c>
      <c r="AL176" s="16" t="s">
        <v>50</v>
      </c>
      <c r="AM176" s="16" t="s">
        <v>51</v>
      </c>
      <c r="AN176" s="16" t="s">
        <v>52</v>
      </c>
      <c r="AO176" s="16" t="s">
        <v>53</v>
      </c>
      <c r="AP176" s="16" t="s">
        <v>54</v>
      </c>
      <c r="AQ176" s="16" t="s">
        <v>55</v>
      </c>
      <c r="AR176" s="16" t="s">
        <v>56</v>
      </c>
      <c r="AS176" s="16" t="s">
        <v>57</v>
      </c>
      <c r="AT176" s="16" t="s">
        <v>58</v>
      </c>
      <c r="AU176" s="16" t="s">
        <v>59</v>
      </c>
      <c r="AV176" s="15" t="s">
        <v>60</v>
      </c>
      <c r="AW176" s="16" t="s">
        <v>61</v>
      </c>
      <c r="AX176" s="16" t="s">
        <v>62</v>
      </c>
      <c r="AY176" s="16" t="s">
        <v>63</v>
      </c>
      <c r="AZ176" s="16" t="s">
        <v>64</v>
      </c>
      <c r="BA176" s="16" t="s">
        <v>65</v>
      </c>
      <c r="BB176" s="16" t="s">
        <v>66</v>
      </c>
      <c r="BC176" s="16" t="s">
        <v>67</v>
      </c>
      <c r="BD176" s="16" t="s">
        <v>68</v>
      </c>
      <c r="BE176" s="15" t="s">
        <v>69</v>
      </c>
      <c r="BF176" s="16" t="s">
        <v>70</v>
      </c>
      <c r="BG176" s="16" t="s">
        <v>71</v>
      </c>
      <c r="BH176" s="16" t="s">
        <v>72</v>
      </c>
      <c r="BI176" s="16" t="s">
        <v>73</v>
      </c>
      <c r="BJ176" s="16" t="s">
        <v>74</v>
      </c>
      <c r="BK176" s="16" t="s">
        <v>75</v>
      </c>
      <c r="BL176" s="16" t="s">
        <v>76</v>
      </c>
      <c r="BM176" s="16" t="s">
        <v>77</v>
      </c>
      <c r="BN176" s="16" t="s">
        <v>78</v>
      </c>
      <c r="BO176" s="15" t="s">
        <v>79</v>
      </c>
      <c r="BP176" s="16" t="s">
        <v>80</v>
      </c>
      <c r="BQ176" s="16" t="s">
        <v>81</v>
      </c>
      <c r="BR176" s="16" t="s">
        <v>82</v>
      </c>
      <c r="BS176" s="16" t="s">
        <v>83</v>
      </c>
      <c r="BT176" s="16" t="s">
        <v>84</v>
      </c>
      <c r="BU176" s="16" t="s">
        <v>85</v>
      </c>
      <c r="BV176" s="17" t="s">
        <v>86</v>
      </c>
      <c r="BW176" s="16" t="s">
        <v>87</v>
      </c>
      <c r="BX176" s="15" t="s">
        <v>88</v>
      </c>
      <c r="BY176" s="16" t="s">
        <v>89</v>
      </c>
      <c r="BZ176" s="16" t="s">
        <v>90</v>
      </c>
      <c r="CA176" s="16" t="s">
        <v>91</v>
      </c>
      <c r="CB176" s="16" t="s">
        <v>92</v>
      </c>
      <c r="CC176" s="16" t="s">
        <v>93</v>
      </c>
      <c r="CD176" s="16" t="s">
        <v>94</v>
      </c>
      <c r="CE176" s="16" t="s">
        <v>95</v>
      </c>
      <c r="CF176" s="16" t="s">
        <v>96</v>
      </c>
      <c r="CG176" s="16" t="s">
        <v>97</v>
      </c>
      <c r="CH176" s="15" t="s">
        <v>98</v>
      </c>
      <c r="CI176" s="16" t="s">
        <v>99</v>
      </c>
      <c r="CJ176" s="16" t="s">
        <v>100</v>
      </c>
      <c r="CK176" s="16" t="s">
        <v>101</v>
      </c>
      <c r="CL176" s="16" t="s">
        <v>102</v>
      </c>
      <c r="CM176" s="16" t="s">
        <v>103</v>
      </c>
      <c r="CN176" s="69"/>
      <c r="CO176" s="69"/>
      <c r="CP176" s="35" t="s">
        <v>104</v>
      </c>
      <c r="CQ176" s="35" t="s">
        <v>105</v>
      </c>
      <c r="CR176" s="35" t="s">
        <v>106</v>
      </c>
      <c r="CS176" s="35" t="s">
        <v>107</v>
      </c>
      <c r="CT176" s="35" t="s">
        <v>323</v>
      </c>
      <c r="CU176" s="35" t="s">
        <v>108</v>
      </c>
      <c r="CV176" s="35" t="s">
        <v>109</v>
      </c>
      <c r="CW176" s="35" t="s">
        <v>110</v>
      </c>
    </row>
    <row r="177" spans="1:101" x14ac:dyDescent="0.2">
      <c r="A177" s="129"/>
      <c r="B177" s="42" t="s">
        <v>246</v>
      </c>
      <c r="C177" s="128"/>
      <c r="D177" s="128"/>
      <c r="E177" s="70">
        <f t="shared" ref="E177:E190" si="66">SUM(F177:CW177)</f>
        <v>0</v>
      </c>
      <c r="F177" s="129"/>
      <c r="G177" s="28"/>
      <c r="H177" s="28"/>
      <c r="I177" s="28"/>
      <c r="J177" s="28"/>
      <c r="K177" s="28"/>
      <c r="L177" s="28"/>
      <c r="M177" s="28"/>
      <c r="N177" s="28"/>
      <c r="O177" s="28"/>
      <c r="P177" s="122"/>
      <c r="Q177" s="28"/>
      <c r="R177" s="28"/>
      <c r="S177" s="28"/>
      <c r="T177" s="28"/>
      <c r="U177" s="28"/>
      <c r="V177" s="28"/>
      <c r="W177" s="28"/>
      <c r="X177" s="24"/>
      <c r="Y177" s="28"/>
      <c r="Z177" s="122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  <c r="BA177" s="28"/>
      <c r="BB177" s="28"/>
      <c r="BC177" s="28"/>
      <c r="BD177" s="28"/>
      <c r="BE177" s="28"/>
      <c r="BF177" s="28"/>
      <c r="BG177" s="28"/>
      <c r="BH177" s="28"/>
      <c r="BI177" s="28"/>
      <c r="BJ177" s="28"/>
      <c r="BK177" s="28"/>
      <c r="BL177" s="28"/>
      <c r="BM177" s="28"/>
      <c r="BN177" s="28"/>
      <c r="BO177" s="28"/>
      <c r="BP177" s="28"/>
      <c r="BQ177" s="28"/>
      <c r="BR177" s="28"/>
      <c r="BS177" s="28"/>
      <c r="BT177" s="28"/>
      <c r="BU177" s="28"/>
      <c r="BV177" s="28"/>
      <c r="BW177" s="28"/>
      <c r="BX177" s="28"/>
      <c r="BY177" s="28"/>
      <c r="BZ177" s="28"/>
      <c r="CA177" s="28"/>
      <c r="CB177" s="28"/>
      <c r="CC177" s="28"/>
      <c r="CD177" s="28"/>
      <c r="CE177" s="28"/>
      <c r="CF177" s="28"/>
      <c r="CG177" s="28"/>
      <c r="CH177" s="28"/>
      <c r="CI177" s="28"/>
      <c r="CJ177" s="28"/>
      <c r="CK177" s="28"/>
      <c r="CL177" s="28"/>
      <c r="CM177" s="28"/>
      <c r="CN177" s="28"/>
      <c r="CO177" s="28"/>
      <c r="CP177" s="28"/>
      <c r="CQ177" s="28"/>
      <c r="CR177" s="28"/>
      <c r="CS177" s="28"/>
      <c r="CT177" s="28"/>
      <c r="CU177" s="28"/>
      <c r="CV177" s="28"/>
      <c r="CW177" s="28"/>
    </row>
    <row r="178" spans="1:101" x14ac:dyDescent="0.2">
      <c r="A178" s="116"/>
      <c r="B178" s="145"/>
      <c r="C178" s="201"/>
      <c r="D178" s="201"/>
      <c r="E178" s="70">
        <f t="shared" si="66"/>
        <v>0</v>
      </c>
      <c r="F178" s="122"/>
      <c r="G178" s="24"/>
      <c r="H178" s="24"/>
      <c r="I178" s="24"/>
      <c r="J178" s="24"/>
      <c r="K178" s="24"/>
      <c r="L178" s="24"/>
      <c r="M178" s="24"/>
      <c r="N178" s="24"/>
      <c r="O178" s="24"/>
      <c r="P178" s="122"/>
      <c r="Q178" s="24"/>
      <c r="R178" s="24"/>
      <c r="S178" s="24"/>
      <c r="T178" s="24"/>
      <c r="U178" s="24"/>
      <c r="V178" s="24"/>
      <c r="W178" s="24"/>
      <c r="X178" s="24"/>
      <c r="Y178" s="24"/>
      <c r="Z178" s="122"/>
      <c r="AA178" s="24"/>
      <c r="AB178" s="24"/>
      <c r="AC178" s="24"/>
      <c r="AD178" s="24"/>
      <c r="AE178" s="24"/>
      <c r="AF178" s="24"/>
      <c r="AG178" s="24"/>
      <c r="AH178" s="24"/>
      <c r="AI178" s="122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122"/>
      <c r="AW178" s="24"/>
      <c r="AX178" s="24"/>
      <c r="AY178" s="24"/>
      <c r="AZ178" s="24"/>
      <c r="BA178" s="24"/>
      <c r="BB178" s="24"/>
      <c r="BC178" s="24"/>
      <c r="BD178" s="24"/>
      <c r="BE178" s="122"/>
      <c r="BF178" s="24"/>
      <c r="BG178" s="24"/>
      <c r="BH178" s="24"/>
      <c r="BI178" s="24"/>
      <c r="BJ178" s="24"/>
      <c r="BK178" s="24"/>
      <c r="BL178" s="24"/>
      <c r="BM178" s="24"/>
      <c r="BN178" s="24"/>
      <c r="BO178" s="122"/>
      <c r="BP178" s="24"/>
      <c r="BQ178" s="24"/>
      <c r="BR178" s="24"/>
      <c r="BS178" s="24"/>
      <c r="BT178" s="24"/>
      <c r="BU178" s="24"/>
      <c r="BV178" s="24"/>
      <c r="BW178" s="24"/>
      <c r="BX178" s="122"/>
      <c r="BY178" s="24"/>
      <c r="BZ178" s="24"/>
      <c r="CA178" s="24"/>
      <c r="CB178" s="24"/>
      <c r="CC178" s="28"/>
      <c r="CD178" s="24"/>
      <c r="CE178" s="24"/>
      <c r="CF178" s="28"/>
      <c r="CG178" s="28"/>
      <c r="CH178" s="122"/>
      <c r="CI178" s="28"/>
      <c r="CJ178" s="28"/>
      <c r="CK178" s="28"/>
      <c r="CL178" s="28"/>
      <c r="CM178" s="28"/>
      <c r="CN178" s="28"/>
      <c r="CO178" s="28"/>
      <c r="CP178" s="28"/>
      <c r="CQ178" s="28"/>
      <c r="CR178" s="28"/>
      <c r="CS178" s="28"/>
      <c r="CT178" s="28"/>
      <c r="CU178" s="28"/>
      <c r="CV178" s="28"/>
      <c r="CW178" s="28"/>
    </row>
    <row r="179" spans="1:101" x14ac:dyDescent="0.2">
      <c r="A179" s="129"/>
      <c r="B179" s="42" t="s">
        <v>161</v>
      </c>
      <c r="C179" s="128"/>
      <c r="D179" s="128"/>
      <c r="E179" s="70">
        <f t="shared" si="66"/>
        <v>0</v>
      </c>
      <c r="F179" s="137"/>
      <c r="G179" s="28"/>
      <c r="H179" s="28"/>
      <c r="I179" s="28"/>
      <c r="J179" s="28"/>
      <c r="K179" s="28"/>
      <c r="L179" s="28"/>
      <c r="M179" s="28"/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  <c r="BA179" s="28"/>
      <c r="BB179" s="28"/>
      <c r="BC179" s="28"/>
      <c r="BD179" s="28"/>
      <c r="BE179" s="28"/>
      <c r="BF179" s="28"/>
      <c r="BG179" s="28"/>
      <c r="BH179" s="28"/>
      <c r="BI179" s="28"/>
      <c r="BJ179" s="28"/>
      <c r="BK179" s="28"/>
      <c r="BL179" s="28"/>
      <c r="BM179" s="28"/>
      <c r="BN179" s="28"/>
      <c r="BO179" s="28"/>
      <c r="BP179" s="28"/>
      <c r="BQ179" s="28"/>
      <c r="BR179" s="28"/>
      <c r="BS179" s="28"/>
      <c r="BT179" s="28"/>
      <c r="BU179" s="28"/>
      <c r="BV179" s="28"/>
      <c r="BW179" s="28"/>
      <c r="BX179" s="28"/>
      <c r="BY179" s="28"/>
      <c r="BZ179" s="28"/>
      <c r="CA179" s="28"/>
      <c r="CB179" s="28"/>
      <c r="CC179" s="28"/>
      <c r="CD179" s="28"/>
      <c r="CE179" s="28"/>
      <c r="CF179" s="28"/>
      <c r="CG179" s="28"/>
      <c r="CH179" s="28"/>
      <c r="CI179" s="28"/>
      <c r="CJ179" s="28"/>
      <c r="CK179" s="28"/>
      <c r="CL179" s="28"/>
      <c r="CM179" s="28"/>
      <c r="CN179" s="28"/>
      <c r="CO179" s="28"/>
      <c r="CP179" s="28"/>
      <c r="CQ179" s="28"/>
      <c r="CR179" s="28"/>
      <c r="CS179" s="28"/>
      <c r="CT179" s="28"/>
      <c r="CU179" s="28"/>
      <c r="CV179" s="28"/>
      <c r="CW179" s="28"/>
    </row>
    <row r="180" spans="1:101" ht="67.5" x14ac:dyDescent="0.2">
      <c r="A180" s="129">
        <v>1</v>
      </c>
      <c r="B180" s="145" t="s">
        <v>262</v>
      </c>
      <c r="C180" s="128" t="s">
        <v>282</v>
      </c>
      <c r="D180" s="128" t="s">
        <v>263</v>
      </c>
      <c r="E180" s="70">
        <f t="shared" si="66"/>
        <v>387000</v>
      </c>
      <c r="F180" s="28"/>
      <c r="G180" s="28">
        <v>46700</v>
      </c>
      <c r="H180" s="28">
        <v>700</v>
      </c>
      <c r="I180" s="28">
        <v>3000</v>
      </c>
      <c r="J180" s="28">
        <v>5300</v>
      </c>
      <c r="K180" s="28">
        <v>4400</v>
      </c>
      <c r="L180" s="28">
        <v>3300</v>
      </c>
      <c r="M180" s="28">
        <v>5600</v>
      </c>
      <c r="N180" s="28">
        <v>500</v>
      </c>
      <c r="O180" s="28">
        <v>1700</v>
      </c>
      <c r="P180" s="28">
        <v>0</v>
      </c>
      <c r="Q180" s="28">
        <v>2200</v>
      </c>
      <c r="R180" s="28">
        <v>4300</v>
      </c>
      <c r="S180" s="28">
        <v>99000</v>
      </c>
      <c r="T180" s="28">
        <v>500</v>
      </c>
      <c r="U180" s="28">
        <v>4900</v>
      </c>
      <c r="V180" s="28">
        <v>2000</v>
      </c>
      <c r="W180" s="28">
        <v>4800</v>
      </c>
      <c r="X180" s="28">
        <v>4700</v>
      </c>
      <c r="Y180" s="28">
        <v>2000</v>
      </c>
      <c r="Z180" s="28">
        <v>0</v>
      </c>
      <c r="AA180" s="28">
        <v>1900</v>
      </c>
      <c r="AB180" s="28">
        <v>26600</v>
      </c>
      <c r="AC180" s="28">
        <v>2900</v>
      </c>
      <c r="AD180" s="28">
        <v>2000</v>
      </c>
      <c r="AE180" s="28">
        <v>2000</v>
      </c>
      <c r="AF180" s="28">
        <v>900</v>
      </c>
      <c r="AG180" s="28">
        <v>4000</v>
      </c>
      <c r="AH180" s="28">
        <v>800</v>
      </c>
      <c r="AI180" s="28">
        <v>0</v>
      </c>
      <c r="AJ180" s="28">
        <v>1200</v>
      </c>
      <c r="AK180" s="28">
        <v>5100</v>
      </c>
      <c r="AL180" s="28">
        <v>600</v>
      </c>
      <c r="AM180" s="28">
        <v>700</v>
      </c>
      <c r="AN180" s="28">
        <v>500</v>
      </c>
      <c r="AO180" s="28">
        <v>1700</v>
      </c>
      <c r="AP180" s="28">
        <v>3300</v>
      </c>
      <c r="AQ180" s="28">
        <v>600</v>
      </c>
      <c r="AR180" s="28">
        <v>800</v>
      </c>
      <c r="AS180" s="28">
        <v>1000</v>
      </c>
      <c r="AT180" s="28">
        <v>600</v>
      </c>
      <c r="AU180" s="28">
        <v>2900</v>
      </c>
      <c r="AV180" s="28">
        <v>0</v>
      </c>
      <c r="AW180" s="28">
        <v>3300</v>
      </c>
      <c r="AX180" s="28">
        <v>21000</v>
      </c>
      <c r="AY180" s="28">
        <v>1400</v>
      </c>
      <c r="AZ180" s="28">
        <v>1200</v>
      </c>
      <c r="BA180" s="28">
        <v>800</v>
      </c>
      <c r="BB180" s="28">
        <v>600</v>
      </c>
      <c r="BC180" s="28">
        <v>6500</v>
      </c>
      <c r="BD180" s="28">
        <v>1900</v>
      </c>
      <c r="BE180" s="28">
        <v>0</v>
      </c>
      <c r="BF180" s="28">
        <v>500</v>
      </c>
      <c r="BG180" s="28">
        <v>1700</v>
      </c>
      <c r="BH180" s="28">
        <v>1900</v>
      </c>
      <c r="BI180" s="28">
        <v>1100</v>
      </c>
      <c r="BJ180" s="28">
        <v>1700</v>
      </c>
      <c r="BK180" s="28">
        <v>4200</v>
      </c>
      <c r="BL180" s="28">
        <v>1400</v>
      </c>
      <c r="BM180" s="28">
        <v>500</v>
      </c>
      <c r="BN180" s="28">
        <v>800</v>
      </c>
      <c r="BO180" s="28">
        <v>0</v>
      </c>
      <c r="BP180" s="28">
        <v>11600</v>
      </c>
      <c r="BQ180" s="28">
        <v>8900</v>
      </c>
      <c r="BR180" s="28">
        <v>6400</v>
      </c>
      <c r="BS180" s="28">
        <v>9500</v>
      </c>
      <c r="BT180" s="28">
        <v>15000</v>
      </c>
      <c r="BU180" s="28">
        <v>1000</v>
      </c>
      <c r="BV180" s="28">
        <v>500</v>
      </c>
      <c r="BW180" s="28">
        <v>2600</v>
      </c>
      <c r="BX180" s="28">
        <v>0</v>
      </c>
      <c r="BY180" s="28">
        <v>1600</v>
      </c>
      <c r="BZ180" s="28">
        <v>2500</v>
      </c>
      <c r="CA180" s="28">
        <v>1100</v>
      </c>
      <c r="CB180" s="28">
        <v>1000</v>
      </c>
      <c r="CC180" s="28">
        <v>3100</v>
      </c>
      <c r="CD180" s="28">
        <v>500</v>
      </c>
      <c r="CE180" s="28">
        <v>5500</v>
      </c>
      <c r="CF180" s="28">
        <v>1900</v>
      </c>
      <c r="CG180" s="28">
        <v>1400</v>
      </c>
      <c r="CH180" s="28">
        <v>0</v>
      </c>
      <c r="CI180" s="28">
        <v>1700</v>
      </c>
      <c r="CJ180" s="28">
        <v>1500</v>
      </c>
      <c r="CK180" s="28">
        <v>600</v>
      </c>
      <c r="CL180" s="28">
        <v>2300</v>
      </c>
      <c r="CM180" s="28">
        <v>600</v>
      </c>
      <c r="CN180" s="28"/>
      <c r="CO180" s="28"/>
      <c r="CP180" s="28"/>
      <c r="CQ180" s="28"/>
      <c r="CR180" s="28"/>
      <c r="CS180" s="28"/>
      <c r="CT180" s="28"/>
      <c r="CU180" s="28"/>
      <c r="CV180" s="28"/>
      <c r="CW180" s="28"/>
    </row>
    <row r="181" spans="1:101" x14ac:dyDescent="0.2">
      <c r="A181" s="129"/>
      <c r="B181" s="145"/>
      <c r="C181" s="128"/>
      <c r="D181" s="128"/>
      <c r="E181" s="70">
        <f t="shared" si="66"/>
        <v>0</v>
      </c>
      <c r="F181" s="28"/>
      <c r="G181" s="28"/>
      <c r="H181" s="28"/>
      <c r="I181" s="28"/>
      <c r="J181" s="28"/>
      <c r="K181" s="28"/>
      <c r="L181" s="28"/>
      <c r="M181" s="28"/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  <c r="BA181" s="28"/>
      <c r="BB181" s="28"/>
      <c r="BC181" s="28"/>
      <c r="BD181" s="28"/>
      <c r="BE181" s="28"/>
      <c r="BF181" s="28"/>
      <c r="BG181" s="28"/>
      <c r="BH181" s="28"/>
      <c r="BI181" s="28"/>
      <c r="BJ181" s="28"/>
      <c r="BK181" s="28"/>
      <c r="BL181" s="28"/>
      <c r="BM181" s="28"/>
      <c r="BN181" s="28"/>
      <c r="BO181" s="28"/>
      <c r="BP181" s="28"/>
      <c r="BQ181" s="28"/>
      <c r="BR181" s="28"/>
      <c r="BS181" s="28"/>
      <c r="BT181" s="28"/>
      <c r="BU181" s="28"/>
      <c r="BV181" s="28"/>
      <c r="BW181" s="28"/>
      <c r="BX181" s="28"/>
      <c r="BY181" s="28"/>
      <c r="BZ181" s="28"/>
      <c r="CA181" s="28"/>
      <c r="CB181" s="28"/>
      <c r="CC181" s="28"/>
      <c r="CD181" s="28"/>
      <c r="CE181" s="28"/>
      <c r="CF181" s="28"/>
      <c r="CG181" s="28"/>
      <c r="CH181" s="28"/>
      <c r="CI181" s="28"/>
      <c r="CJ181" s="28"/>
      <c r="CK181" s="28"/>
      <c r="CL181" s="28"/>
      <c r="CM181" s="28"/>
      <c r="CN181" s="28"/>
      <c r="CO181" s="28"/>
      <c r="CP181" s="28"/>
      <c r="CQ181" s="28"/>
      <c r="CR181" s="28"/>
      <c r="CS181" s="28"/>
      <c r="CT181" s="28"/>
      <c r="CU181" s="28"/>
      <c r="CV181" s="28"/>
      <c r="CW181" s="28"/>
    </row>
    <row r="182" spans="1:101" x14ac:dyDescent="0.2">
      <c r="A182" s="129"/>
      <c r="B182" s="42" t="s">
        <v>157</v>
      </c>
      <c r="C182" s="128"/>
      <c r="D182" s="128"/>
      <c r="E182" s="70">
        <f t="shared" si="66"/>
        <v>0</v>
      </c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  <c r="BA182" s="28"/>
      <c r="BB182" s="28"/>
      <c r="BC182" s="28"/>
      <c r="BD182" s="28"/>
      <c r="BE182" s="28"/>
      <c r="BF182" s="28"/>
      <c r="BG182" s="28"/>
      <c r="BH182" s="28"/>
      <c r="BI182" s="28"/>
      <c r="BJ182" s="28"/>
      <c r="BK182" s="28"/>
      <c r="BL182" s="28"/>
      <c r="BM182" s="28"/>
      <c r="BN182" s="28"/>
      <c r="BO182" s="28"/>
      <c r="BP182" s="28"/>
      <c r="BQ182" s="28"/>
      <c r="BR182" s="28"/>
      <c r="BS182" s="28"/>
      <c r="BT182" s="28"/>
      <c r="BU182" s="28"/>
      <c r="BV182" s="28"/>
      <c r="BW182" s="28"/>
      <c r="BX182" s="28"/>
      <c r="BY182" s="28"/>
      <c r="BZ182" s="28"/>
      <c r="CA182" s="28"/>
      <c r="CB182" s="28"/>
      <c r="CC182" s="28"/>
      <c r="CD182" s="28"/>
      <c r="CE182" s="28"/>
      <c r="CF182" s="28"/>
      <c r="CG182" s="28"/>
      <c r="CH182" s="28"/>
      <c r="CI182" s="28"/>
      <c r="CJ182" s="28"/>
      <c r="CK182" s="28"/>
      <c r="CL182" s="28"/>
      <c r="CM182" s="28"/>
      <c r="CN182" s="28"/>
      <c r="CO182" s="28"/>
      <c r="CP182" s="28"/>
      <c r="CQ182" s="28"/>
      <c r="CR182" s="28"/>
      <c r="CS182" s="28"/>
      <c r="CT182" s="28"/>
      <c r="CU182" s="28"/>
      <c r="CV182" s="28"/>
      <c r="CW182" s="28"/>
    </row>
    <row r="183" spans="1:101" s="100" customFormat="1" x14ac:dyDescent="0.2">
      <c r="A183" s="171">
        <v>1</v>
      </c>
      <c r="B183" s="172" t="s">
        <v>264</v>
      </c>
      <c r="C183" s="173" t="s">
        <v>272</v>
      </c>
      <c r="D183" s="173" t="s">
        <v>265</v>
      </c>
      <c r="E183" s="70">
        <f t="shared" si="66"/>
        <v>500000</v>
      </c>
      <c r="F183" s="122">
        <v>0</v>
      </c>
      <c r="G183" s="122">
        <v>0</v>
      </c>
      <c r="H183" s="122">
        <v>0</v>
      </c>
      <c r="I183" s="122">
        <v>0</v>
      </c>
      <c r="J183" s="122">
        <v>0</v>
      </c>
      <c r="K183" s="122">
        <v>0</v>
      </c>
      <c r="L183" s="122">
        <v>0</v>
      </c>
      <c r="M183" s="122">
        <v>0</v>
      </c>
      <c r="N183" s="122">
        <v>0</v>
      </c>
      <c r="O183" s="122">
        <v>0</v>
      </c>
      <c r="P183" s="122">
        <v>0</v>
      </c>
      <c r="Q183" s="122">
        <v>0</v>
      </c>
      <c r="R183" s="122">
        <v>0</v>
      </c>
      <c r="S183" s="122">
        <v>0</v>
      </c>
      <c r="T183" s="122">
        <v>0</v>
      </c>
      <c r="U183" s="122">
        <v>0</v>
      </c>
      <c r="V183" s="122">
        <v>0</v>
      </c>
      <c r="W183" s="122">
        <v>0</v>
      </c>
      <c r="X183" s="122">
        <v>0</v>
      </c>
      <c r="Y183" s="122">
        <v>0</v>
      </c>
      <c r="Z183" s="122">
        <v>0</v>
      </c>
      <c r="AA183" s="122">
        <v>0</v>
      </c>
      <c r="AB183" s="122">
        <v>0</v>
      </c>
      <c r="AC183" s="122">
        <v>0</v>
      </c>
      <c r="AD183" s="122">
        <v>0</v>
      </c>
      <c r="AE183" s="122">
        <v>0</v>
      </c>
      <c r="AF183" s="122">
        <v>0</v>
      </c>
      <c r="AG183" s="122">
        <v>0</v>
      </c>
      <c r="AH183" s="122">
        <v>0</v>
      </c>
      <c r="AI183" s="122">
        <v>0</v>
      </c>
      <c r="AJ183" s="122">
        <v>0</v>
      </c>
      <c r="AK183" s="122">
        <v>0</v>
      </c>
      <c r="AL183" s="122">
        <v>0</v>
      </c>
      <c r="AM183" s="122">
        <v>0</v>
      </c>
      <c r="AN183" s="122">
        <v>0</v>
      </c>
      <c r="AO183" s="122">
        <v>0</v>
      </c>
      <c r="AP183" s="122">
        <v>0</v>
      </c>
      <c r="AQ183" s="122">
        <v>0</v>
      </c>
      <c r="AR183" s="122">
        <v>0</v>
      </c>
      <c r="AS183" s="122">
        <v>0</v>
      </c>
      <c r="AT183" s="122">
        <v>0</v>
      </c>
      <c r="AU183" s="122">
        <v>0</v>
      </c>
      <c r="AV183" s="122">
        <v>0</v>
      </c>
      <c r="AW183" s="122">
        <v>0</v>
      </c>
      <c r="AX183" s="122">
        <v>0</v>
      </c>
      <c r="AY183" s="122">
        <v>0</v>
      </c>
      <c r="AZ183" s="122">
        <v>0</v>
      </c>
      <c r="BA183" s="122">
        <v>0</v>
      </c>
      <c r="BB183" s="122">
        <v>0</v>
      </c>
      <c r="BC183" s="122">
        <v>0</v>
      </c>
      <c r="BD183" s="122">
        <v>0</v>
      </c>
      <c r="BE183" s="122">
        <v>0</v>
      </c>
      <c r="BF183" s="122">
        <v>0</v>
      </c>
      <c r="BG183" s="122">
        <v>0</v>
      </c>
      <c r="BH183" s="122">
        <v>0</v>
      </c>
      <c r="BI183" s="122">
        <v>0</v>
      </c>
      <c r="BJ183" s="122">
        <v>0</v>
      </c>
      <c r="BK183" s="122">
        <v>0</v>
      </c>
      <c r="BL183" s="122">
        <v>0</v>
      </c>
      <c r="BM183" s="122">
        <v>0</v>
      </c>
      <c r="BN183" s="122">
        <v>0</v>
      </c>
      <c r="BO183" s="122">
        <v>0</v>
      </c>
      <c r="BP183" s="122">
        <v>0</v>
      </c>
      <c r="BQ183" s="122">
        <v>0</v>
      </c>
      <c r="BR183" s="122">
        <v>0</v>
      </c>
      <c r="BS183" s="122">
        <v>0</v>
      </c>
      <c r="BT183" s="122">
        <v>0</v>
      </c>
      <c r="BU183" s="122">
        <v>0</v>
      </c>
      <c r="BV183" s="122">
        <v>0</v>
      </c>
      <c r="BW183" s="122">
        <v>0</v>
      </c>
      <c r="BX183" s="122">
        <v>0</v>
      </c>
      <c r="BY183" s="122">
        <v>0</v>
      </c>
      <c r="BZ183" s="122">
        <v>0</v>
      </c>
      <c r="CA183" s="122">
        <v>0</v>
      </c>
      <c r="CB183" s="122">
        <v>0</v>
      </c>
      <c r="CC183" s="122">
        <v>0</v>
      </c>
      <c r="CD183" s="122">
        <v>0</v>
      </c>
      <c r="CE183" s="122">
        <v>0</v>
      </c>
      <c r="CF183" s="122">
        <v>0</v>
      </c>
      <c r="CG183" s="122">
        <v>0</v>
      </c>
      <c r="CH183" s="122">
        <v>0</v>
      </c>
      <c r="CI183" s="122">
        <v>0</v>
      </c>
      <c r="CJ183" s="122">
        <v>0</v>
      </c>
      <c r="CK183" s="122">
        <v>0</v>
      </c>
      <c r="CL183" s="122">
        <v>0</v>
      </c>
      <c r="CM183" s="122">
        <v>0</v>
      </c>
      <c r="CN183" s="122">
        <v>500000</v>
      </c>
      <c r="CO183" s="122"/>
      <c r="CP183" s="122"/>
      <c r="CQ183" s="122"/>
      <c r="CR183" s="122"/>
      <c r="CS183" s="122"/>
      <c r="CT183" s="122"/>
      <c r="CU183" s="122"/>
      <c r="CV183" s="122"/>
      <c r="CW183" s="122"/>
    </row>
    <row r="184" spans="1:101" s="100" customFormat="1" x14ac:dyDescent="0.2">
      <c r="A184" s="171">
        <v>2</v>
      </c>
      <c r="B184" s="172" t="s">
        <v>264</v>
      </c>
      <c r="C184" s="173" t="s">
        <v>272</v>
      </c>
      <c r="D184" s="173" t="s">
        <v>266</v>
      </c>
      <c r="E184" s="70">
        <f t="shared" si="66"/>
        <v>462000</v>
      </c>
      <c r="F184" s="122">
        <v>0</v>
      </c>
      <c r="G184" s="122">
        <v>0</v>
      </c>
      <c r="H184" s="122">
        <v>0</v>
      </c>
      <c r="I184" s="122">
        <v>0</v>
      </c>
      <c r="J184" s="122">
        <v>0</v>
      </c>
      <c r="K184" s="122">
        <v>0</v>
      </c>
      <c r="L184" s="122">
        <v>0</v>
      </c>
      <c r="M184" s="122">
        <v>0</v>
      </c>
      <c r="N184" s="122">
        <v>0</v>
      </c>
      <c r="O184" s="122">
        <v>0</v>
      </c>
      <c r="P184" s="122">
        <v>0</v>
      </c>
      <c r="Q184" s="122">
        <v>0</v>
      </c>
      <c r="R184" s="122">
        <v>0</v>
      </c>
      <c r="S184" s="122">
        <v>0</v>
      </c>
      <c r="T184" s="122">
        <v>0</v>
      </c>
      <c r="U184" s="122">
        <v>0</v>
      </c>
      <c r="V184" s="122">
        <v>0</v>
      </c>
      <c r="W184" s="122">
        <v>0</v>
      </c>
      <c r="X184" s="122">
        <v>0</v>
      </c>
      <c r="Y184" s="122">
        <v>0</v>
      </c>
      <c r="Z184" s="122">
        <v>0</v>
      </c>
      <c r="AA184" s="122">
        <v>0</v>
      </c>
      <c r="AB184" s="122">
        <v>0</v>
      </c>
      <c r="AC184" s="122">
        <v>0</v>
      </c>
      <c r="AD184" s="122">
        <v>0</v>
      </c>
      <c r="AE184" s="122">
        <v>0</v>
      </c>
      <c r="AF184" s="122">
        <v>0</v>
      </c>
      <c r="AG184" s="122">
        <v>0</v>
      </c>
      <c r="AH184" s="122">
        <v>0</v>
      </c>
      <c r="AI184" s="122">
        <v>0</v>
      </c>
      <c r="AJ184" s="122">
        <v>0</v>
      </c>
      <c r="AK184" s="122">
        <v>0</v>
      </c>
      <c r="AL184" s="122">
        <v>0</v>
      </c>
      <c r="AM184" s="122">
        <v>0</v>
      </c>
      <c r="AN184" s="122">
        <v>0</v>
      </c>
      <c r="AO184" s="122">
        <v>0</v>
      </c>
      <c r="AP184" s="122">
        <v>0</v>
      </c>
      <c r="AQ184" s="122">
        <v>0</v>
      </c>
      <c r="AR184" s="122">
        <v>0</v>
      </c>
      <c r="AS184" s="122">
        <v>0</v>
      </c>
      <c r="AT184" s="122">
        <v>0</v>
      </c>
      <c r="AU184" s="122">
        <v>0</v>
      </c>
      <c r="AV184" s="122">
        <v>0</v>
      </c>
      <c r="AW184" s="122">
        <v>0</v>
      </c>
      <c r="AX184" s="122">
        <v>0</v>
      </c>
      <c r="AY184" s="122">
        <v>0</v>
      </c>
      <c r="AZ184" s="122">
        <v>0</v>
      </c>
      <c r="BA184" s="122">
        <v>0</v>
      </c>
      <c r="BB184" s="122">
        <v>0</v>
      </c>
      <c r="BC184" s="122">
        <v>0</v>
      </c>
      <c r="BD184" s="122">
        <v>0</v>
      </c>
      <c r="BE184" s="122">
        <v>0</v>
      </c>
      <c r="BF184" s="122">
        <v>0</v>
      </c>
      <c r="BG184" s="122">
        <v>0</v>
      </c>
      <c r="BH184" s="122">
        <v>0</v>
      </c>
      <c r="BI184" s="122">
        <v>0</v>
      </c>
      <c r="BJ184" s="122">
        <v>0</v>
      </c>
      <c r="BK184" s="122">
        <v>0</v>
      </c>
      <c r="BL184" s="122">
        <v>0</v>
      </c>
      <c r="BM184" s="122">
        <v>0</v>
      </c>
      <c r="BN184" s="122">
        <v>0</v>
      </c>
      <c r="BO184" s="122">
        <v>0</v>
      </c>
      <c r="BP184" s="122">
        <v>0</v>
      </c>
      <c r="BQ184" s="122">
        <v>0</v>
      </c>
      <c r="BR184" s="122">
        <v>0</v>
      </c>
      <c r="BS184" s="122">
        <v>0</v>
      </c>
      <c r="BT184" s="122">
        <v>0</v>
      </c>
      <c r="BU184" s="122">
        <v>0</v>
      </c>
      <c r="BV184" s="122">
        <v>0</v>
      </c>
      <c r="BW184" s="122">
        <v>0</v>
      </c>
      <c r="BX184" s="122">
        <v>0</v>
      </c>
      <c r="BY184" s="122">
        <v>0</v>
      </c>
      <c r="BZ184" s="122">
        <v>0</v>
      </c>
      <c r="CA184" s="122">
        <v>0</v>
      </c>
      <c r="CB184" s="122">
        <v>0</v>
      </c>
      <c r="CC184" s="122">
        <v>0</v>
      </c>
      <c r="CD184" s="122">
        <v>0</v>
      </c>
      <c r="CE184" s="122">
        <v>0</v>
      </c>
      <c r="CF184" s="122">
        <v>0</v>
      </c>
      <c r="CG184" s="122">
        <v>0</v>
      </c>
      <c r="CH184" s="122">
        <v>0</v>
      </c>
      <c r="CI184" s="122">
        <v>0</v>
      </c>
      <c r="CJ184" s="122">
        <v>0</v>
      </c>
      <c r="CK184" s="122">
        <v>0</v>
      </c>
      <c r="CL184" s="122">
        <v>0</v>
      </c>
      <c r="CM184" s="122">
        <v>0</v>
      </c>
      <c r="CN184" s="122">
        <v>462000</v>
      </c>
      <c r="CO184" s="122"/>
      <c r="CP184" s="122"/>
      <c r="CQ184" s="122"/>
      <c r="CR184" s="122"/>
      <c r="CS184" s="122"/>
      <c r="CT184" s="122"/>
      <c r="CU184" s="122"/>
      <c r="CV184" s="122"/>
      <c r="CW184" s="122"/>
    </row>
    <row r="185" spans="1:101" s="100" customFormat="1" x14ac:dyDescent="0.2">
      <c r="A185" s="171">
        <v>3</v>
      </c>
      <c r="B185" s="172" t="s">
        <v>267</v>
      </c>
      <c r="C185" s="173" t="s">
        <v>272</v>
      </c>
      <c r="D185" s="173" t="s">
        <v>268</v>
      </c>
      <c r="E185" s="70">
        <f t="shared" si="66"/>
        <v>220000</v>
      </c>
      <c r="F185" s="122">
        <v>0</v>
      </c>
      <c r="G185" s="122">
        <v>0</v>
      </c>
      <c r="H185" s="122">
        <v>0</v>
      </c>
      <c r="I185" s="122">
        <v>0</v>
      </c>
      <c r="J185" s="122">
        <v>0</v>
      </c>
      <c r="K185" s="122">
        <v>0</v>
      </c>
      <c r="L185" s="122">
        <v>0</v>
      </c>
      <c r="M185" s="122">
        <v>0</v>
      </c>
      <c r="N185" s="122">
        <v>0</v>
      </c>
      <c r="O185" s="122">
        <v>0</v>
      </c>
      <c r="P185" s="122">
        <v>0</v>
      </c>
      <c r="Q185" s="122">
        <v>0</v>
      </c>
      <c r="R185" s="122">
        <v>0</v>
      </c>
      <c r="S185" s="122">
        <v>0</v>
      </c>
      <c r="T185" s="122">
        <v>0</v>
      </c>
      <c r="U185" s="122">
        <v>0</v>
      </c>
      <c r="V185" s="122">
        <v>0</v>
      </c>
      <c r="W185" s="122">
        <v>0</v>
      </c>
      <c r="X185" s="122">
        <v>0</v>
      </c>
      <c r="Y185" s="122">
        <v>0</v>
      </c>
      <c r="Z185" s="122">
        <v>0</v>
      </c>
      <c r="AA185" s="122">
        <v>0</v>
      </c>
      <c r="AB185" s="122">
        <v>0</v>
      </c>
      <c r="AC185" s="122">
        <v>0</v>
      </c>
      <c r="AD185" s="122">
        <v>0</v>
      </c>
      <c r="AE185" s="122">
        <v>0</v>
      </c>
      <c r="AF185" s="122">
        <v>0</v>
      </c>
      <c r="AG185" s="122">
        <v>0</v>
      </c>
      <c r="AH185" s="122">
        <v>0</v>
      </c>
      <c r="AI185" s="122">
        <v>0</v>
      </c>
      <c r="AJ185" s="122">
        <v>0</v>
      </c>
      <c r="AK185" s="122">
        <v>0</v>
      </c>
      <c r="AL185" s="122">
        <v>0</v>
      </c>
      <c r="AM185" s="122">
        <v>0</v>
      </c>
      <c r="AN185" s="122">
        <v>0</v>
      </c>
      <c r="AO185" s="122">
        <v>0</v>
      </c>
      <c r="AP185" s="122">
        <v>0</v>
      </c>
      <c r="AQ185" s="122">
        <v>0</v>
      </c>
      <c r="AR185" s="122">
        <v>0</v>
      </c>
      <c r="AS185" s="122">
        <v>0</v>
      </c>
      <c r="AT185" s="122">
        <v>0</v>
      </c>
      <c r="AU185" s="122">
        <v>0</v>
      </c>
      <c r="AV185" s="122">
        <v>0</v>
      </c>
      <c r="AW185" s="122">
        <v>0</v>
      </c>
      <c r="AX185" s="122">
        <v>0</v>
      </c>
      <c r="AY185" s="122">
        <v>0</v>
      </c>
      <c r="AZ185" s="122">
        <v>0</v>
      </c>
      <c r="BA185" s="122">
        <v>0</v>
      </c>
      <c r="BB185" s="122">
        <v>0</v>
      </c>
      <c r="BC185" s="122">
        <v>0</v>
      </c>
      <c r="BD185" s="122">
        <v>0</v>
      </c>
      <c r="BE185" s="122">
        <v>0</v>
      </c>
      <c r="BF185" s="122">
        <v>0</v>
      </c>
      <c r="BG185" s="122">
        <v>0</v>
      </c>
      <c r="BH185" s="122">
        <v>0</v>
      </c>
      <c r="BI185" s="122">
        <v>0</v>
      </c>
      <c r="BJ185" s="122">
        <v>0</v>
      </c>
      <c r="BK185" s="122">
        <v>0</v>
      </c>
      <c r="BL185" s="122">
        <v>0</v>
      </c>
      <c r="BM185" s="122">
        <v>0</v>
      </c>
      <c r="BN185" s="122">
        <v>0</v>
      </c>
      <c r="BO185" s="122">
        <v>0</v>
      </c>
      <c r="BP185" s="122">
        <v>0</v>
      </c>
      <c r="BQ185" s="122">
        <v>0</v>
      </c>
      <c r="BR185" s="122">
        <v>0</v>
      </c>
      <c r="BS185" s="122">
        <v>0</v>
      </c>
      <c r="BT185" s="122">
        <v>0</v>
      </c>
      <c r="BU185" s="122">
        <v>0</v>
      </c>
      <c r="BV185" s="122">
        <v>0</v>
      </c>
      <c r="BW185" s="122">
        <v>0</v>
      </c>
      <c r="BX185" s="122">
        <v>0</v>
      </c>
      <c r="BY185" s="122">
        <v>0</v>
      </c>
      <c r="BZ185" s="122">
        <v>0</v>
      </c>
      <c r="CA185" s="122">
        <v>0</v>
      </c>
      <c r="CB185" s="122">
        <v>0</v>
      </c>
      <c r="CC185" s="122">
        <v>0</v>
      </c>
      <c r="CD185" s="122">
        <v>0</v>
      </c>
      <c r="CE185" s="122">
        <v>0</v>
      </c>
      <c r="CF185" s="122">
        <v>0</v>
      </c>
      <c r="CG185" s="122">
        <v>0</v>
      </c>
      <c r="CH185" s="122">
        <v>0</v>
      </c>
      <c r="CI185" s="122">
        <v>0</v>
      </c>
      <c r="CJ185" s="122">
        <v>0</v>
      </c>
      <c r="CK185" s="122">
        <v>0</v>
      </c>
      <c r="CL185" s="122">
        <v>0</v>
      </c>
      <c r="CM185" s="122">
        <v>0</v>
      </c>
      <c r="CN185" s="122">
        <v>220000</v>
      </c>
      <c r="CO185" s="122"/>
      <c r="CP185" s="122"/>
      <c r="CQ185" s="122"/>
      <c r="CR185" s="122"/>
      <c r="CS185" s="122"/>
      <c r="CT185" s="122"/>
      <c r="CU185" s="122"/>
      <c r="CV185" s="122"/>
      <c r="CW185" s="122"/>
    </row>
    <row r="186" spans="1:101" s="100" customFormat="1" x14ac:dyDescent="0.2">
      <c r="A186" s="171">
        <v>4</v>
      </c>
      <c r="B186" s="172" t="s">
        <v>267</v>
      </c>
      <c r="C186" s="173" t="s">
        <v>272</v>
      </c>
      <c r="D186" s="173" t="s">
        <v>269</v>
      </c>
      <c r="E186" s="70">
        <f t="shared" si="66"/>
        <v>550000</v>
      </c>
      <c r="F186" s="122">
        <v>0</v>
      </c>
      <c r="G186" s="122">
        <v>0</v>
      </c>
      <c r="H186" s="122">
        <v>0</v>
      </c>
      <c r="I186" s="122">
        <v>0</v>
      </c>
      <c r="J186" s="122">
        <v>0</v>
      </c>
      <c r="K186" s="122">
        <v>0</v>
      </c>
      <c r="L186" s="122">
        <v>0</v>
      </c>
      <c r="M186" s="122">
        <v>0</v>
      </c>
      <c r="N186" s="122">
        <v>0</v>
      </c>
      <c r="O186" s="122">
        <v>0</v>
      </c>
      <c r="P186" s="122">
        <v>0</v>
      </c>
      <c r="Q186" s="122">
        <v>0</v>
      </c>
      <c r="R186" s="122">
        <v>0</v>
      </c>
      <c r="S186" s="122">
        <v>0</v>
      </c>
      <c r="T186" s="122">
        <v>0</v>
      </c>
      <c r="U186" s="122">
        <v>0</v>
      </c>
      <c r="V186" s="122">
        <v>0</v>
      </c>
      <c r="W186" s="122">
        <v>0</v>
      </c>
      <c r="X186" s="122">
        <v>0</v>
      </c>
      <c r="Y186" s="122">
        <v>0</v>
      </c>
      <c r="Z186" s="122">
        <v>0</v>
      </c>
      <c r="AA186" s="122">
        <v>0</v>
      </c>
      <c r="AB186" s="122">
        <v>0</v>
      </c>
      <c r="AC186" s="122">
        <v>0</v>
      </c>
      <c r="AD186" s="122">
        <v>0</v>
      </c>
      <c r="AE186" s="122">
        <v>0</v>
      </c>
      <c r="AF186" s="122">
        <v>0</v>
      </c>
      <c r="AG186" s="122">
        <v>0</v>
      </c>
      <c r="AH186" s="122">
        <v>0</v>
      </c>
      <c r="AI186" s="122">
        <v>0</v>
      </c>
      <c r="AJ186" s="122">
        <v>0</v>
      </c>
      <c r="AK186" s="122">
        <v>0</v>
      </c>
      <c r="AL186" s="122">
        <v>0</v>
      </c>
      <c r="AM186" s="122">
        <v>0</v>
      </c>
      <c r="AN186" s="122">
        <v>0</v>
      </c>
      <c r="AO186" s="122">
        <v>0</v>
      </c>
      <c r="AP186" s="122">
        <v>0</v>
      </c>
      <c r="AQ186" s="122">
        <v>0</v>
      </c>
      <c r="AR186" s="122">
        <v>0</v>
      </c>
      <c r="AS186" s="122">
        <v>0</v>
      </c>
      <c r="AT186" s="122">
        <v>0</v>
      </c>
      <c r="AU186" s="122">
        <v>0</v>
      </c>
      <c r="AV186" s="122">
        <v>0</v>
      </c>
      <c r="AW186" s="122">
        <v>0</v>
      </c>
      <c r="AX186" s="122">
        <v>0</v>
      </c>
      <c r="AY186" s="122">
        <v>0</v>
      </c>
      <c r="AZ186" s="122">
        <v>0</v>
      </c>
      <c r="BA186" s="122">
        <v>0</v>
      </c>
      <c r="BB186" s="122">
        <v>0</v>
      </c>
      <c r="BC186" s="122">
        <v>0</v>
      </c>
      <c r="BD186" s="122">
        <v>0</v>
      </c>
      <c r="BE186" s="122">
        <v>0</v>
      </c>
      <c r="BF186" s="122">
        <v>0</v>
      </c>
      <c r="BG186" s="122">
        <v>0</v>
      </c>
      <c r="BH186" s="122">
        <v>0</v>
      </c>
      <c r="BI186" s="122">
        <v>0</v>
      </c>
      <c r="BJ186" s="122">
        <v>0</v>
      </c>
      <c r="BK186" s="122">
        <v>0</v>
      </c>
      <c r="BL186" s="122">
        <v>0</v>
      </c>
      <c r="BM186" s="122">
        <v>0</v>
      </c>
      <c r="BN186" s="122">
        <v>0</v>
      </c>
      <c r="BO186" s="122">
        <v>0</v>
      </c>
      <c r="BP186" s="122">
        <v>0</v>
      </c>
      <c r="BQ186" s="122">
        <v>0</v>
      </c>
      <c r="BR186" s="122">
        <v>0</v>
      </c>
      <c r="BS186" s="122">
        <v>0</v>
      </c>
      <c r="BT186" s="122">
        <v>0</v>
      </c>
      <c r="BU186" s="122">
        <v>0</v>
      </c>
      <c r="BV186" s="122">
        <v>0</v>
      </c>
      <c r="BW186" s="122">
        <v>0</v>
      </c>
      <c r="BX186" s="122">
        <v>0</v>
      </c>
      <c r="BY186" s="122">
        <v>0</v>
      </c>
      <c r="BZ186" s="122">
        <v>0</v>
      </c>
      <c r="CA186" s="122">
        <v>0</v>
      </c>
      <c r="CB186" s="122">
        <v>0</v>
      </c>
      <c r="CC186" s="122">
        <v>0</v>
      </c>
      <c r="CD186" s="122">
        <v>0</v>
      </c>
      <c r="CE186" s="122">
        <v>0</v>
      </c>
      <c r="CF186" s="122">
        <v>0</v>
      </c>
      <c r="CG186" s="122">
        <v>0</v>
      </c>
      <c r="CH186" s="122">
        <v>0</v>
      </c>
      <c r="CI186" s="122">
        <v>0</v>
      </c>
      <c r="CJ186" s="122">
        <v>0</v>
      </c>
      <c r="CK186" s="122">
        <v>0</v>
      </c>
      <c r="CL186" s="122">
        <v>0</v>
      </c>
      <c r="CM186" s="122">
        <v>0</v>
      </c>
      <c r="CN186" s="122">
        <v>550000</v>
      </c>
      <c r="CO186" s="122"/>
      <c r="CP186" s="122"/>
      <c r="CQ186" s="122"/>
      <c r="CR186" s="122"/>
      <c r="CS186" s="122"/>
      <c r="CT186" s="122"/>
      <c r="CU186" s="122"/>
      <c r="CV186" s="122"/>
      <c r="CW186" s="122"/>
    </row>
    <row r="187" spans="1:101" s="100" customFormat="1" x14ac:dyDescent="0.2">
      <c r="A187" s="202">
        <v>5</v>
      </c>
      <c r="B187" s="203" t="s">
        <v>270</v>
      </c>
      <c r="C187" s="173" t="s">
        <v>272</v>
      </c>
      <c r="D187" s="204" t="s">
        <v>271</v>
      </c>
      <c r="E187" s="70">
        <f t="shared" si="66"/>
        <v>900000</v>
      </c>
      <c r="F187" s="205">
        <v>0</v>
      </c>
      <c r="G187" s="205">
        <v>0</v>
      </c>
      <c r="H187" s="205">
        <v>0</v>
      </c>
      <c r="I187" s="205">
        <v>0</v>
      </c>
      <c r="J187" s="205">
        <v>0</v>
      </c>
      <c r="K187" s="205">
        <v>0</v>
      </c>
      <c r="L187" s="205">
        <v>0</v>
      </c>
      <c r="M187" s="205">
        <v>0</v>
      </c>
      <c r="N187" s="205">
        <v>0</v>
      </c>
      <c r="O187" s="205">
        <v>0</v>
      </c>
      <c r="P187" s="205">
        <v>0</v>
      </c>
      <c r="Q187" s="205">
        <v>0</v>
      </c>
      <c r="R187" s="205">
        <v>0</v>
      </c>
      <c r="S187" s="205">
        <v>0</v>
      </c>
      <c r="T187" s="205">
        <v>0</v>
      </c>
      <c r="U187" s="205">
        <v>0</v>
      </c>
      <c r="V187" s="205">
        <v>0</v>
      </c>
      <c r="W187" s="205">
        <v>0</v>
      </c>
      <c r="X187" s="205">
        <v>0</v>
      </c>
      <c r="Y187" s="205">
        <v>0</v>
      </c>
      <c r="Z187" s="205">
        <v>0</v>
      </c>
      <c r="AA187" s="205">
        <v>0</v>
      </c>
      <c r="AB187" s="205">
        <v>0</v>
      </c>
      <c r="AC187" s="205">
        <v>0</v>
      </c>
      <c r="AD187" s="205">
        <v>0</v>
      </c>
      <c r="AE187" s="205">
        <v>0</v>
      </c>
      <c r="AF187" s="205">
        <v>0</v>
      </c>
      <c r="AG187" s="205">
        <v>0</v>
      </c>
      <c r="AH187" s="205">
        <v>0</v>
      </c>
      <c r="AI187" s="205">
        <v>0</v>
      </c>
      <c r="AJ187" s="205">
        <v>0</v>
      </c>
      <c r="AK187" s="205">
        <v>0</v>
      </c>
      <c r="AL187" s="205">
        <v>0</v>
      </c>
      <c r="AM187" s="205">
        <v>0</v>
      </c>
      <c r="AN187" s="205">
        <v>0</v>
      </c>
      <c r="AO187" s="205">
        <v>0</v>
      </c>
      <c r="AP187" s="205">
        <v>0</v>
      </c>
      <c r="AQ187" s="205">
        <v>0</v>
      </c>
      <c r="AR187" s="205">
        <v>0</v>
      </c>
      <c r="AS187" s="205">
        <v>0</v>
      </c>
      <c r="AT187" s="205">
        <v>0</v>
      </c>
      <c r="AU187" s="205">
        <v>0</v>
      </c>
      <c r="AV187" s="205">
        <v>0</v>
      </c>
      <c r="AW187" s="205">
        <v>0</v>
      </c>
      <c r="AX187" s="205">
        <v>0</v>
      </c>
      <c r="AY187" s="205">
        <v>0</v>
      </c>
      <c r="AZ187" s="205">
        <v>0</v>
      </c>
      <c r="BA187" s="205">
        <v>0</v>
      </c>
      <c r="BB187" s="205">
        <v>0</v>
      </c>
      <c r="BC187" s="205">
        <v>0</v>
      </c>
      <c r="BD187" s="205">
        <v>0</v>
      </c>
      <c r="BE187" s="205">
        <v>0</v>
      </c>
      <c r="BF187" s="205">
        <v>0</v>
      </c>
      <c r="BG187" s="205">
        <v>0</v>
      </c>
      <c r="BH187" s="205">
        <v>0</v>
      </c>
      <c r="BI187" s="205">
        <v>0</v>
      </c>
      <c r="BJ187" s="205">
        <v>0</v>
      </c>
      <c r="BK187" s="205">
        <v>0</v>
      </c>
      <c r="BL187" s="205">
        <v>0</v>
      </c>
      <c r="BM187" s="205">
        <v>0</v>
      </c>
      <c r="BN187" s="205">
        <v>0</v>
      </c>
      <c r="BO187" s="205">
        <v>0</v>
      </c>
      <c r="BP187" s="205">
        <v>0</v>
      </c>
      <c r="BQ187" s="205">
        <v>0</v>
      </c>
      <c r="BR187" s="205">
        <v>0</v>
      </c>
      <c r="BS187" s="205">
        <v>0</v>
      </c>
      <c r="BT187" s="205">
        <v>0</v>
      </c>
      <c r="BU187" s="205">
        <v>0</v>
      </c>
      <c r="BV187" s="205">
        <v>0</v>
      </c>
      <c r="BW187" s="205">
        <v>0</v>
      </c>
      <c r="BX187" s="205">
        <v>0</v>
      </c>
      <c r="BY187" s="205">
        <v>0</v>
      </c>
      <c r="BZ187" s="205">
        <v>0</v>
      </c>
      <c r="CA187" s="205">
        <v>0</v>
      </c>
      <c r="CB187" s="205">
        <v>0</v>
      </c>
      <c r="CC187" s="205">
        <v>0</v>
      </c>
      <c r="CD187" s="205">
        <v>0</v>
      </c>
      <c r="CE187" s="205">
        <v>0</v>
      </c>
      <c r="CF187" s="205">
        <v>0</v>
      </c>
      <c r="CG187" s="205">
        <v>0</v>
      </c>
      <c r="CH187" s="205">
        <v>0</v>
      </c>
      <c r="CI187" s="205">
        <v>0</v>
      </c>
      <c r="CJ187" s="205">
        <v>0</v>
      </c>
      <c r="CK187" s="205">
        <v>0</v>
      </c>
      <c r="CL187" s="205">
        <v>0</v>
      </c>
      <c r="CM187" s="205">
        <v>0</v>
      </c>
      <c r="CN187" s="205">
        <v>900000</v>
      </c>
      <c r="CO187" s="205"/>
      <c r="CP187" s="205"/>
      <c r="CQ187" s="205"/>
      <c r="CR187" s="205"/>
      <c r="CS187" s="205"/>
      <c r="CT187" s="205"/>
      <c r="CU187" s="205"/>
      <c r="CV187" s="205"/>
      <c r="CW187" s="205"/>
    </row>
    <row r="188" spans="1:101" x14ac:dyDescent="0.2">
      <c r="A188" s="206" t="s">
        <v>217</v>
      </c>
      <c r="B188" s="207" t="s">
        <v>288</v>
      </c>
      <c r="C188" s="208"/>
      <c r="D188" s="208"/>
      <c r="E188" s="207">
        <f t="shared" si="66"/>
        <v>387000</v>
      </c>
      <c r="F188" s="207">
        <f>SUM(F180)</f>
        <v>0</v>
      </c>
      <c r="G188" s="207">
        <f t="shared" ref="G188:BR188" si="67">SUM(G180)</f>
        <v>46700</v>
      </c>
      <c r="H188" s="207">
        <f t="shared" si="67"/>
        <v>700</v>
      </c>
      <c r="I188" s="207">
        <f t="shared" si="67"/>
        <v>3000</v>
      </c>
      <c r="J188" s="207">
        <f t="shared" si="67"/>
        <v>5300</v>
      </c>
      <c r="K188" s="207">
        <f t="shared" si="67"/>
        <v>4400</v>
      </c>
      <c r="L188" s="207">
        <f t="shared" si="67"/>
        <v>3300</v>
      </c>
      <c r="M188" s="207">
        <f t="shared" si="67"/>
        <v>5600</v>
      </c>
      <c r="N188" s="207">
        <f t="shared" si="67"/>
        <v>500</v>
      </c>
      <c r="O188" s="207">
        <f t="shared" si="67"/>
        <v>1700</v>
      </c>
      <c r="P188" s="207">
        <f t="shared" si="67"/>
        <v>0</v>
      </c>
      <c r="Q188" s="207">
        <f t="shared" si="67"/>
        <v>2200</v>
      </c>
      <c r="R188" s="207">
        <f t="shared" si="67"/>
        <v>4300</v>
      </c>
      <c r="S188" s="207">
        <f t="shared" si="67"/>
        <v>99000</v>
      </c>
      <c r="T188" s="207">
        <f t="shared" si="67"/>
        <v>500</v>
      </c>
      <c r="U188" s="207">
        <f t="shared" si="67"/>
        <v>4900</v>
      </c>
      <c r="V188" s="207">
        <f t="shared" si="67"/>
        <v>2000</v>
      </c>
      <c r="W188" s="207">
        <f t="shared" si="67"/>
        <v>4800</v>
      </c>
      <c r="X188" s="207">
        <f t="shared" si="67"/>
        <v>4700</v>
      </c>
      <c r="Y188" s="207">
        <f t="shared" si="67"/>
        <v>2000</v>
      </c>
      <c r="Z188" s="207">
        <f t="shared" si="67"/>
        <v>0</v>
      </c>
      <c r="AA188" s="207">
        <f t="shared" si="67"/>
        <v>1900</v>
      </c>
      <c r="AB188" s="207">
        <f t="shared" si="67"/>
        <v>26600</v>
      </c>
      <c r="AC188" s="207">
        <f t="shared" si="67"/>
        <v>2900</v>
      </c>
      <c r="AD188" s="207">
        <f t="shared" si="67"/>
        <v>2000</v>
      </c>
      <c r="AE188" s="207">
        <f t="shared" si="67"/>
        <v>2000</v>
      </c>
      <c r="AF188" s="207">
        <f t="shared" si="67"/>
        <v>900</v>
      </c>
      <c r="AG188" s="207">
        <f t="shared" si="67"/>
        <v>4000</v>
      </c>
      <c r="AH188" s="207">
        <f t="shared" si="67"/>
        <v>800</v>
      </c>
      <c r="AI188" s="207">
        <f t="shared" si="67"/>
        <v>0</v>
      </c>
      <c r="AJ188" s="207">
        <f t="shared" si="67"/>
        <v>1200</v>
      </c>
      <c r="AK188" s="207">
        <f t="shared" si="67"/>
        <v>5100</v>
      </c>
      <c r="AL188" s="207">
        <f t="shared" si="67"/>
        <v>600</v>
      </c>
      <c r="AM188" s="207">
        <f t="shared" si="67"/>
        <v>700</v>
      </c>
      <c r="AN188" s="207">
        <f t="shared" si="67"/>
        <v>500</v>
      </c>
      <c r="AO188" s="207">
        <f t="shared" si="67"/>
        <v>1700</v>
      </c>
      <c r="AP188" s="207">
        <f t="shared" si="67"/>
        <v>3300</v>
      </c>
      <c r="AQ188" s="207">
        <f t="shared" si="67"/>
        <v>600</v>
      </c>
      <c r="AR188" s="207">
        <f t="shared" si="67"/>
        <v>800</v>
      </c>
      <c r="AS188" s="207">
        <f t="shared" si="67"/>
        <v>1000</v>
      </c>
      <c r="AT188" s="207">
        <f t="shared" si="67"/>
        <v>600</v>
      </c>
      <c r="AU188" s="207">
        <f t="shared" si="67"/>
        <v>2900</v>
      </c>
      <c r="AV188" s="207">
        <f t="shared" si="67"/>
        <v>0</v>
      </c>
      <c r="AW188" s="207">
        <f t="shared" si="67"/>
        <v>3300</v>
      </c>
      <c r="AX188" s="207">
        <f t="shared" si="67"/>
        <v>21000</v>
      </c>
      <c r="AY188" s="207">
        <f t="shared" si="67"/>
        <v>1400</v>
      </c>
      <c r="AZ188" s="207">
        <f t="shared" si="67"/>
        <v>1200</v>
      </c>
      <c r="BA188" s="207">
        <f t="shared" si="67"/>
        <v>800</v>
      </c>
      <c r="BB188" s="207">
        <f t="shared" si="67"/>
        <v>600</v>
      </c>
      <c r="BC188" s="207">
        <f t="shared" si="67"/>
        <v>6500</v>
      </c>
      <c r="BD188" s="207">
        <f t="shared" si="67"/>
        <v>1900</v>
      </c>
      <c r="BE188" s="207">
        <f t="shared" si="67"/>
        <v>0</v>
      </c>
      <c r="BF188" s="207">
        <f t="shared" si="67"/>
        <v>500</v>
      </c>
      <c r="BG188" s="207">
        <f t="shared" si="67"/>
        <v>1700</v>
      </c>
      <c r="BH188" s="207">
        <f t="shared" si="67"/>
        <v>1900</v>
      </c>
      <c r="BI188" s="207">
        <f t="shared" si="67"/>
        <v>1100</v>
      </c>
      <c r="BJ188" s="207">
        <f t="shared" si="67"/>
        <v>1700</v>
      </c>
      <c r="BK188" s="207">
        <f t="shared" si="67"/>
        <v>4200</v>
      </c>
      <c r="BL188" s="207">
        <f t="shared" si="67"/>
        <v>1400</v>
      </c>
      <c r="BM188" s="207">
        <f t="shared" si="67"/>
        <v>500</v>
      </c>
      <c r="BN188" s="207">
        <f t="shared" si="67"/>
        <v>800</v>
      </c>
      <c r="BO188" s="207">
        <f t="shared" si="67"/>
        <v>0</v>
      </c>
      <c r="BP188" s="207">
        <f t="shared" si="67"/>
        <v>11600</v>
      </c>
      <c r="BQ188" s="207">
        <f t="shared" si="67"/>
        <v>8900</v>
      </c>
      <c r="BR188" s="207">
        <f t="shared" si="67"/>
        <v>6400</v>
      </c>
      <c r="BS188" s="207">
        <f t="shared" ref="BS188:CW188" si="68">SUM(BS180)</f>
        <v>9500</v>
      </c>
      <c r="BT188" s="207">
        <f t="shared" si="68"/>
        <v>15000</v>
      </c>
      <c r="BU188" s="207">
        <f t="shared" si="68"/>
        <v>1000</v>
      </c>
      <c r="BV188" s="207">
        <f t="shared" si="68"/>
        <v>500</v>
      </c>
      <c r="BW188" s="207">
        <f t="shared" si="68"/>
        <v>2600</v>
      </c>
      <c r="BX188" s="207">
        <f t="shared" si="68"/>
        <v>0</v>
      </c>
      <c r="BY188" s="207">
        <f t="shared" si="68"/>
        <v>1600</v>
      </c>
      <c r="BZ188" s="207">
        <f t="shared" si="68"/>
        <v>2500</v>
      </c>
      <c r="CA188" s="207">
        <f t="shared" si="68"/>
        <v>1100</v>
      </c>
      <c r="CB188" s="207">
        <f t="shared" si="68"/>
        <v>1000</v>
      </c>
      <c r="CC188" s="207">
        <f t="shared" si="68"/>
        <v>3100</v>
      </c>
      <c r="CD188" s="207">
        <f t="shared" si="68"/>
        <v>500</v>
      </c>
      <c r="CE188" s="207">
        <f t="shared" si="68"/>
        <v>5500</v>
      </c>
      <c r="CF188" s="207">
        <f t="shared" si="68"/>
        <v>1900</v>
      </c>
      <c r="CG188" s="207">
        <f t="shared" si="68"/>
        <v>1400</v>
      </c>
      <c r="CH188" s="207">
        <f t="shared" si="68"/>
        <v>0</v>
      </c>
      <c r="CI188" s="207">
        <f t="shared" si="68"/>
        <v>1700</v>
      </c>
      <c r="CJ188" s="207">
        <f t="shared" si="68"/>
        <v>1500</v>
      </c>
      <c r="CK188" s="207">
        <f t="shared" si="68"/>
        <v>600</v>
      </c>
      <c r="CL188" s="207">
        <f t="shared" si="68"/>
        <v>2300</v>
      </c>
      <c r="CM188" s="207">
        <f t="shared" si="68"/>
        <v>600</v>
      </c>
      <c r="CN188" s="207">
        <f t="shared" si="68"/>
        <v>0</v>
      </c>
      <c r="CO188" s="207">
        <f t="shared" si="68"/>
        <v>0</v>
      </c>
      <c r="CP188" s="207">
        <f t="shared" si="68"/>
        <v>0</v>
      </c>
      <c r="CQ188" s="207">
        <f t="shared" si="68"/>
        <v>0</v>
      </c>
      <c r="CR188" s="207">
        <f t="shared" si="68"/>
        <v>0</v>
      </c>
      <c r="CS188" s="207">
        <f t="shared" si="68"/>
        <v>0</v>
      </c>
      <c r="CT188" s="207">
        <f t="shared" si="68"/>
        <v>0</v>
      </c>
      <c r="CU188" s="207">
        <f t="shared" si="68"/>
        <v>0</v>
      </c>
      <c r="CV188" s="207">
        <f t="shared" si="68"/>
        <v>0</v>
      </c>
      <c r="CW188" s="207">
        <f t="shared" si="68"/>
        <v>0</v>
      </c>
    </row>
    <row r="189" spans="1:101" x14ac:dyDescent="0.2">
      <c r="A189" s="66"/>
      <c r="B189" s="1" t="s">
        <v>0</v>
      </c>
      <c r="C189" s="209"/>
      <c r="D189" s="209"/>
      <c r="E189" s="1">
        <f t="shared" si="66"/>
        <v>2632000</v>
      </c>
      <c r="F189" s="1">
        <f>SUM(F183+F184+F185+F186+F187)</f>
        <v>0</v>
      </c>
      <c r="G189" s="1">
        <f t="shared" ref="G189:BR189" si="69">SUM(G183+G184+G185+G186+G187)</f>
        <v>0</v>
      </c>
      <c r="H189" s="1">
        <f t="shared" si="69"/>
        <v>0</v>
      </c>
      <c r="I189" s="1">
        <f t="shared" si="69"/>
        <v>0</v>
      </c>
      <c r="J189" s="1">
        <f t="shared" si="69"/>
        <v>0</v>
      </c>
      <c r="K189" s="1">
        <f t="shared" si="69"/>
        <v>0</v>
      </c>
      <c r="L189" s="1">
        <f t="shared" si="69"/>
        <v>0</v>
      </c>
      <c r="M189" s="1">
        <f t="shared" si="69"/>
        <v>0</v>
      </c>
      <c r="N189" s="1">
        <f t="shared" si="69"/>
        <v>0</v>
      </c>
      <c r="O189" s="1">
        <f t="shared" si="69"/>
        <v>0</v>
      </c>
      <c r="P189" s="1">
        <f t="shared" si="69"/>
        <v>0</v>
      </c>
      <c r="Q189" s="1">
        <f t="shared" si="69"/>
        <v>0</v>
      </c>
      <c r="R189" s="1">
        <f t="shared" si="69"/>
        <v>0</v>
      </c>
      <c r="S189" s="1">
        <f t="shared" si="69"/>
        <v>0</v>
      </c>
      <c r="T189" s="1">
        <f t="shared" si="69"/>
        <v>0</v>
      </c>
      <c r="U189" s="1">
        <f t="shared" si="69"/>
        <v>0</v>
      </c>
      <c r="V189" s="1">
        <f t="shared" si="69"/>
        <v>0</v>
      </c>
      <c r="W189" s="1">
        <f t="shared" si="69"/>
        <v>0</v>
      </c>
      <c r="X189" s="1">
        <f t="shared" si="69"/>
        <v>0</v>
      </c>
      <c r="Y189" s="1">
        <f t="shared" si="69"/>
        <v>0</v>
      </c>
      <c r="Z189" s="1">
        <f t="shared" si="69"/>
        <v>0</v>
      </c>
      <c r="AA189" s="1">
        <f t="shared" si="69"/>
        <v>0</v>
      </c>
      <c r="AB189" s="1">
        <f t="shared" si="69"/>
        <v>0</v>
      </c>
      <c r="AC189" s="1">
        <f t="shared" si="69"/>
        <v>0</v>
      </c>
      <c r="AD189" s="1">
        <f t="shared" si="69"/>
        <v>0</v>
      </c>
      <c r="AE189" s="1">
        <f t="shared" si="69"/>
        <v>0</v>
      </c>
      <c r="AF189" s="1">
        <f t="shared" si="69"/>
        <v>0</v>
      </c>
      <c r="AG189" s="1">
        <f t="shared" si="69"/>
        <v>0</v>
      </c>
      <c r="AH189" s="1">
        <f t="shared" si="69"/>
        <v>0</v>
      </c>
      <c r="AI189" s="1">
        <f t="shared" si="69"/>
        <v>0</v>
      </c>
      <c r="AJ189" s="1">
        <f t="shared" si="69"/>
        <v>0</v>
      </c>
      <c r="AK189" s="1">
        <f t="shared" si="69"/>
        <v>0</v>
      </c>
      <c r="AL189" s="1">
        <f t="shared" si="69"/>
        <v>0</v>
      </c>
      <c r="AM189" s="1">
        <f t="shared" si="69"/>
        <v>0</v>
      </c>
      <c r="AN189" s="1">
        <f t="shared" si="69"/>
        <v>0</v>
      </c>
      <c r="AO189" s="1">
        <f t="shared" si="69"/>
        <v>0</v>
      </c>
      <c r="AP189" s="1">
        <f t="shared" si="69"/>
        <v>0</v>
      </c>
      <c r="AQ189" s="1">
        <f t="shared" si="69"/>
        <v>0</v>
      </c>
      <c r="AR189" s="1">
        <f t="shared" si="69"/>
        <v>0</v>
      </c>
      <c r="AS189" s="1">
        <f t="shared" si="69"/>
        <v>0</v>
      </c>
      <c r="AT189" s="1">
        <f t="shared" si="69"/>
        <v>0</v>
      </c>
      <c r="AU189" s="1">
        <f t="shared" si="69"/>
        <v>0</v>
      </c>
      <c r="AV189" s="1">
        <f t="shared" si="69"/>
        <v>0</v>
      </c>
      <c r="AW189" s="1">
        <f t="shared" si="69"/>
        <v>0</v>
      </c>
      <c r="AX189" s="1">
        <f t="shared" si="69"/>
        <v>0</v>
      </c>
      <c r="AY189" s="1">
        <f t="shared" si="69"/>
        <v>0</v>
      </c>
      <c r="AZ189" s="1">
        <f t="shared" si="69"/>
        <v>0</v>
      </c>
      <c r="BA189" s="1">
        <f t="shared" si="69"/>
        <v>0</v>
      </c>
      <c r="BB189" s="1">
        <f t="shared" si="69"/>
        <v>0</v>
      </c>
      <c r="BC189" s="1">
        <f t="shared" si="69"/>
        <v>0</v>
      </c>
      <c r="BD189" s="1">
        <f t="shared" si="69"/>
        <v>0</v>
      </c>
      <c r="BE189" s="1">
        <f t="shared" si="69"/>
        <v>0</v>
      </c>
      <c r="BF189" s="1">
        <f t="shared" si="69"/>
        <v>0</v>
      </c>
      <c r="BG189" s="1">
        <f t="shared" si="69"/>
        <v>0</v>
      </c>
      <c r="BH189" s="1">
        <f t="shared" si="69"/>
        <v>0</v>
      </c>
      <c r="BI189" s="1">
        <f t="shared" si="69"/>
        <v>0</v>
      </c>
      <c r="BJ189" s="1">
        <f t="shared" si="69"/>
        <v>0</v>
      </c>
      <c r="BK189" s="1">
        <f t="shared" si="69"/>
        <v>0</v>
      </c>
      <c r="BL189" s="1">
        <f t="shared" si="69"/>
        <v>0</v>
      </c>
      <c r="BM189" s="1">
        <f t="shared" si="69"/>
        <v>0</v>
      </c>
      <c r="BN189" s="1">
        <f t="shared" si="69"/>
        <v>0</v>
      </c>
      <c r="BO189" s="1">
        <f t="shared" si="69"/>
        <v>0</v>
      </c>
      <c r="BP189" s="1">
        <f t="shared" si="69"/>
        <v>0</v>
      </c>
      <c r="BQ189" s="1">
        <f t="shared" si="69"/>
        <v>0</v>
      </c>
      <c r="BR189" s="1">
        <f t="shared" si="69"/>
        <v>0</v>
      </c>
      <c r="BS189" s="1">
        <f t="shared" ref="BS189:CW189" si="70">SUM(BS183+BS184+BS185+BS186+BS187)</f>
        <v>0</v>
      </c>
      <c r="BT189" s="1">
        <f t="shared" si="70"/>
        <v>0</v>
      </c>
      <c r="BU189" s="1">
        <f t="shared" si="70"/>
        <v>0</v>
      </c>
      <c r="BV189" s="1">
        <f t="shared" si="70"/>
        <v>0</v>
      </c>
      <c r="BW189" s="1">
        <f t="shared" si="70"/>
        <v>0</v>
      </c>
      <c r="BX189" s="1">
        <f t="shared" si="70"/>
        <v>0</v>
      </c>
      <c r="BY189" s="1">
        <f t="shared" si="70"/>
        <v>0</v>
      </c>
      <c r="BZ189" s="1">
        <f t="shared" si="70"/>
        <v>0</v>
      </c>
      <c r="CA189" s="1">
        <f t="shared" si="70"/>
        <v>0</v>
      </c>
      <c r="CB189" s="1">
        <f t="shared" si="70"/>
        <v>0</v>
      </c>
      <c r="CC189" s="1">
        <f t="shared" si="70"/>
        <v>0</v>
      </c>
      <c r="CD189" s="1">
        <f t="shared" si="70"/>
        <v>0</v>
      </c>
      <c r="CE189" s="1">
        <f t="shared" si="70"/>
        <v>0</v>
      </c>
      <c r="CF189" s="1">
        <f t="shared" si="70"/>
        <v>0</v>
      </c>
      <c r="CG189" s="1">
        <f t="shared" si="70"/>
        <v>0</v>
      </c>
      <c r="CH189" s="1">
        <f t="shared" si="70"/>
        <v>0</v>
      </c>
      <c r="CI189" s="1">
        <f t="shared" si="70"/>
        <v>0</v>
      </c>
      <c r="CJ189" s="1">
        <f t="shared" si="70"/>
        <v>0</v>
      </c>
      <c r="CK189" s="1">
        <f t="shared" si="70"/>
        <v>0</v>
      </c>
      <c r="CL189" s="1">
        <f t="shared" si="70"/>
        <v>0</v>
      </c>
      <c r="CM189" s="1">
        <f t="shared" si="70"/>
        <v>0</v>
      </c>
      <c r="CN189" s="1">
        <f t="shared" si="70"/>
        <v>2632000</v>
      </c>
      <c r="CO189" s="1">
        <f t="shared" si="70"/>
        <v>0</v>
      </c>
      <c r="CP189" s="1">
        <f t="shared" si="70"/>
        <v>0</v>
      </c>
      <c r="CQ189" s="1">
        <f t="shared" si="70"/>
        <v>0</v>
      </c>
      <c r="CR189" s="1">
        <f t="shared" si="70"/>
        <v>0</v>
      </c>
      <c r="CS189" s="1">
        <f t="shared" si="70"/>
        <v>0</v>
      </c>
      <c r="CT189" s="1">
        <f t="shared" si="70"/>
        <v>0</v>
      </c>
      <c r="CU189" s="1">
        <f t="shared" si="70"/>
        <v>0</v>
      </c>
      <c r="CV189" s="1">
        <f t="shared" si="70"/>
        <v>0</v>
      </c>
      <c r="CW189" s="1">
        <f t="shared" si="70"/>
        <v>0</v>
      </c>
    </row>
    <row r="190" spans="1:101" x14ac:dyDescent="0.2">
      <c r="A190" s="68"/>
      <c r="B190" s="185" t="s">
        <v>2</v>
      </c>
      <c r="C190" s="186"/>
      <c r="D190" s="186"/>
      <c r="E190" s="185">
        <f t="shared" si="66"/>
        <v>3019000</v>
      </c>
      <c r="F190" s="185">
        <f>SUM(F188+F189)</f>
        <v>0</v>
      </c>
      <c r="G190" s="185">
        <f t="shared" ref="G190:BR190" si="71">SUM(G188+G189)</f>
        <v>46700</v>
      </c>
      <c r="H190" s="185">
        <f t="shared" si="71"/>
        <v>700</v>
      </c>
      <c r="I190" s="185">
        <f t="shared" si="71"/>
        <v>3000</v>
      </c>
      <c r="J190" s="185">
        <f t="shared" si="71"/>
        <v>5300</v>
      </c>
      <c r="K190" s="185">
        <f t="shared" si="71"/>
        <v>4400</v>
      </c>
      <c r="L190" s="185">
        <f t="shared" si="71"/>
        <v>3300</v>
      </c>
      <c r="M190" s="185">
        <f t="shared" si="71"/>
        <v>5600</v>
      </c>
      <c r="N190" s="185">
        <f t="shared" si="71"/>
        <v>500</v>
      </c>
      <c r="O190" s="185">
        <f t="shared" si="71"/>
        <v>1700</v>
      </c>
      <c r="P190" s="185">
        <f t="shared" si="71"/>
        <v>0</v>
      </c>
      <c r="Q190" s="185">
        <f t="shared" si="71"/>
        <v>2200</v>
      </c>
      <c r="R190" s="185">
        <f t="shared" si="71"/>
        <v>4300</v>
      </c>
      <c r="S190" s="185">
        <f t="shared" si="71"/>
        <v>99000</v>
      </c>
      <c r="T190" s="185">
        <f t="shared" si="71"/>
        <v>500</v>
      </c>
      <c r="U190" s="185">
        <f t="shared" si="71"/>
        <v>4900</v>
      </c>
      <c r="V190" s="185">
        <f t="shared" si="71"/>
        <v>2000</v>
      </c>
      <c r="W190" s="185">
        <f t="shared" si="71"/>
        <v>4800</v>
      </c>
      <c r="X190" s="185">
        <f t="shared" si="71"/>
        <v>4700</v>
      </c>
      <c r="Y190" s="185">
        <f t="shared" si="71"/>
        <v>2000</v>
      </c>
      <c r="Z190" s="185">
        <f t="shared" si="71"/>
        <v>0</v>
      </c>
      <c r="AA190" s="185">
        <f t="shared" si="71"/>
        <v>1900</v>
      </c>
      <c r="AB190" s="185">
        <f t="shared" si="71"/>
        <v>26600</v>
      </c>
      <c r="AC190" s="185">
        <f t="shared" si="71"/>
        <v>2900</v>
      </c>
      <c r="AD190" s="185">
        <f t="shared" si="71"/>
        <v>2000</v>
      </c>
      <c r="AE190" s="185">
        <f t="shared" si="71"/>
        <v>2000</v>
      </c>
      <c r="AF190" s="185">
        <f t="shared" si="71"/>
        <v>900</v>
      </c>
      <c r="AG190" s="185">
        <f t="shared" si="71"/>
        <v>4000</v>
      </c>
      <c r="AH190" s="185">
        <f t="shared" si="71"/>
        <v>800</v>
      </c>
      <c r="AI190" s="185">
        <f t="shared" si="71"/>
        <v>0</v>
      </c>
      <c r="AJ190" s="185">
        <f t="shared" si="71"/>
        <v>1200</v>
      </c>
      <c r="AK190" s="185">
        <f t="shared" si="71"/>
        <v>5100</v>
      </c>
      <c r="AL190" s="185">
        <f t="shared" si="71"/>
        <v>600</v>
      </c>
      <c r="AM190" s="185">
        <f t="shared" si="71"/>
        <v>700</v>
      </c>
      <c r="AN190" s="185">
        <f t="shared" si="71"/>
        <v>500</v>
      </c>
      <c r="AO190" s="185">
        <f t="shared" si="71"/>
        <v>1700</v>
      </c>
      <c r="AP190" s="185">
        <f t="shared" si="71"/>
        <v>3300</v>
      </c>
      <c r="AQ190" s="185">
        <f t="shared" si="71"/>
        <v>600</v>
      </c>
      <c r="AR190" s="185">
        <f t="shared" si="71"/>
        <v>800</v>
      </c>
      <c r="AS190" s="185">
        <f t="shared" si="71"/>
        <v>1000</v>
      </c>
      <c r="AT190" s="185">
        <f t="shared" si="71"/>
        <v>600</v>
      </c>
      <c r="AU190" s="185">
        <f t="shared" si="71"/>
        <v>2900</v>
      </c>
      <c r="AV190" s="185">
        <f t="shared" si="71"/>
        <v>0</v>
      </c>
      <c r="AW190" s="185">
        <f t="shared" si="71"/>
        <v>3300</v>
      </c>
      <c r="AX190" s="185">
        <f t="shared" si="71"/>
        <v>21000</v>
      </c>
      <c r="AY190" s="185">
        <f t="shared" si="71"/>
        <v>1400</v>
      </c>
      <c r="AZ190" s="185">
        <f t="shared" si="71"/>
        <v>1200</v>
      </c>
      <c r="BA190" s="185">
        <f t="shared" si="71"/>
        <v>800</v>
      </c>
      <c r="BB190" s="185">
        <f t="shared" si="71"/>
        <v>600</v>
      </c>
      <c r="BC190" s="185">
        <f t="shared" si="71"/>
        <v>6500</v>
      </c>
      <c r="BD190" s="185">
        <f t="shared" si="71"/>
        <v>1900</v>
      </c>
      <c r="BE190" s="185">
        <f t="shared" si="71"/>
        <v>0</v>
      </c>
      <c r="BF190" s="185">
        <f t="shared" si="71"/>
        <v>500</v>
      </c>
      <c r="BG190" s="185">
        <f t="shared" si="71"/>
        <v>1700</v>
      </c>
      <c r="BH190" s="185">
        <f t="shared" si="71"/>
        <v>1900</v>
      </c>
      <c r="BI190" s="185">
        <f t="shared" si="71"/>
        <v>1100</v>
      </c>
      <c r="BJ190" s="185">
        <f t="shared" si="71"/>
        <v>1700</v>
      </c>
      <c r="BK190" s="185">
        <f t="shared" si="71"/>
        <v>4200</v>
      </c>
      <c r="BL190" s="185">
        <f t="shared" si="71"/>
        <v>1400</v>
      </c>
      <c r="BM190" s="185">
        <f t="shared" si="71"/>
        <v>500</v>
      </c>
      <c r="BN190" s="185">
        <f t="shared" si="71"/>
        <v>800</v>
      </c>
      <c r="BO190" s="185">
        <f t="shared" si="71"/>
        <v>0</v>
      </c>
      <c r="BP190" s="185">
        <f t="shared" si="71"/>
        <v>11600</v>
      </c>
      <c r="BQ190" s="185">
        <f t="shared" si="71"/>
        <v>8900</v>
      </c>
      <c r="BR190" s="185">
        <f t="shared" si="71"/>
        <v>6400</v>
      </c>
      <c r="BS190" s="185">
        <f t="shared" ref="BS190:CW190" si="72">SUM(BS188+BS189)</f>
        <v>9500</v>
      </c>
      <c r="BT190" s="185">
        <f t="shared" si="72"/>
        <v>15000</v>
      </c>
      <c r="BU190" s="185">
        <f t="shared" si="72"/>
        <v>1000</v>
      </c>
      <c r="BV190" s="185">
        <f t="shared" si="72"/>
        <v>500</v>
      </c>
      <c r="BW190" s="185">
        <f t="shared" si="72"/>
        <v>2600</v>
      </c>
      <c r="BX190" s="185">
        <f t="shared" si="72"/>
        <v>0</v>
      </c>
      <c r="BY190" s="185">
        <f t="shared" si="72"/>
        <v>1600</v>
      </c>
      <c r="BZ190" s="185">
        <f t="shared" si="72"/>
        <v>2500</v>
      </c>
      <c r="CA190" s="185">
        <f t="shared" si="72"/>
        <v>1100</v>
      </c>
      <c r="CB190" s="185">
        <f t="shared" si="72"/>
        <v>1000</v>
      </c>
      <c r="CC190" s="185">
        <f t="shared" si="72"/>
        <v>3100</v>
      </c>
      <c r="CD190" s="185">
        <f t="shared" si="72"/>
        <v>500</v>
      </c>
      <c r="CE190" s="185">
        <f t="shared" si="72"/>
        <v>5500</v>
      </c>
      <c r="CF190" s="185">
        <f t="shared" si="72"/>
        <v>1900</v>
      </c>
      <c r="CG190" s="185">
        <f t="shared" si="72"/>
        <v>1400</v>
      </c>
      <c r="CH190" s="185">
        <f t="shared" si="72"/>
        <v>0</v>
      </c>
      <c r="CI190" s="185">
        <f t="shared" si="72"/>
        <v>1700</v>
      </c>
      <c r="CJ190" s="185">
        <f t="shared" si="72"/>
        <v>1500</v>
      </c>
      <c r="CK190" s="185">
        <f t="shared" si="72"/>
        <v>600</v>
      </c>
      <c r="CL190" s="185">
        <f t="shared" si="72"/>
        <v>2300</v>
      </c>
      <c r="CM190" s="185">
        <f t="shared" si="72"/>
        <v>600</v>
      </c>
      <c r="CN190" s="185">
        <f t="shared" si="72"/>
        <v>2632000</v>
      </c>
      <c r="CO190" s="185">
        <f t="shared" si="72"/>
        <v>0</v>
      </c>
      <c r="CP190" s="185">
        <f t="shared" si="72"/>
        <v>0</v>
      </c>
      <c r="CQ190" s="185">
        <f t="shared" si="72"/>
        <v>0</v>
      </c>
      <c r="CR190" s="185">
        <f t="shared" si="72"/>
        <v>0</v>
      </c>
      <c r="CS190" s="185">
        <f t="shared" si="72"/>
        <v>0</v>
      </c>
      <c r="CT190" s="185">
        <f t="shared" si="72"/>
        <v>0</v>
      </c>
      <c r="CU190" s="185">
        <f t="shared" si="72"/>
        <v>0</v>
      </c>
      <c r="CV190" s="185">
        <f t="shared" si="72"/>
        <v>0</v>
      </c>
      <c r="CW190" s="185">
        <f t="shared" si="72"/>
        <v>0</v>
      </c>
    </row>
    <row r="192" spans="1:101" s="115" customFormat="1" ht="45.75" x14ac:dyDescent="0.2">
      <c r="A192" s="87" t="s">
        <v>278</v>
      </c>
      <c r="B192" s="88"/>
      <c r="C192" s="88"/>
      <c r="D192" s="88"/>
      <c r="E192" s="87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13"/>
      <c r="AF192" s="113"/>
      <c r="AG192" s="113"/>
      <c r="AH192" s="113"/>
      <c r="AI192" s="113"/>
      <c r="AJ192" s="113"/>
      <c r="AK192" s="113"/>
      <c r="AL192" s="113"/>
      <c r="AM192" s="113"/>
      <c r="AN192" s="113"/>
      <c r="AO192" s="113"/>
      <c r="AP192" s="113"/>
      <c r="AQ192" s="113"/>
      <c r="AR192" s="113"/>
      <c r="AS192" s="113"/>
      <c r="AT192" s="113"/>
      <c r="AU192" s="113"/>
      <c r="AV192" s="113"/>
      <c r="AW192" s="113"/>
      <c r="AX192" s="113"/>
      <c r="AY192" s="113"/>
      <c r="AZ192" s="113"/>
      <c r="BA192" s="113"/>
      <c r="BB192" s="113"/>
      <c r="BC192" s="113"/>
      <c r="BD192" s="113"/>
      <c r="BE192" s="113"/>
      <c r="BF192" s="113"/>
      <c r="BG192" s="113"/>
      <c r="BH192" s="113"/>
      <c r="BI192" s="113"/>
      <c r="BJ192" s="113"/>
      <c r="BK192" s="113"/>
      <c r="BL192" s="113"/>
      <c r="BM192" s="113"/>
      <c r="BN192" s="113"/>
      <c r="BO192" s="113"/>
      <c r="BP192" s="113"/>
      <c r="BQ192" s="113"/>
      <c r="BR192" s="113"/>
      <c r="BS192" s="113"/>
      <c r="BT192" s="113"/>
      <c r="BU192" s="113"/>
      <c r="BV192" s="113"/>
      <c r="BW192" s="113"/>
      <c r="BX192" s="113"/>
      <c r="BY192" s="113"/>
      <c r="BZ192" s="113"/>
      <c r="CA192" s="113"/>
      <c r="CB192" s="113"/>
      <c r="CC192" s="113"/>
      <c r="CD192" s="113"/>
      <c r="CE192" s="113"/>
      <c r="CF192" s="113"/>
      <c r="CG192" s="113"/>
      <c r="CH192" s="113"/>
      <c r="CI192" s="113"/>
      <c r="CJ192" s="113"/>
      <c r="CK192" s="113"/>
      <c r="CL192" s="113"/>
      <c r="CM192" s="113"/>
      <c r="CN192" s="113"/>
      <c r="CO192" s="114"/>
      <c r="CP192" s="114"/>
      <c r="CQ192" s="114"/>
      <c r="CR192" s="114"/>
      <c r="CS192" s="114"/>
      <c r="CT192" s="114"/>
      <c r="CU192" s="114"/>
      <c r="CV192" s="114"/>
      <c r="CW192" s="114"/>
    </row>
    <row r="193" spans="1:108" x14ac:dyDescent="0.2">
      <c r="A193" s="4" t="s">
        <v>4</v>
      </c>
      <c r="B193" s="4" t="s">
        <v>279</v>
      </c>
      <c r="C193" s="4" t="s">
        <v>280</v>
      </c>
      <c r="D193" s="4" t="s">
        <v>5</v>
      </c>
      <c r="E193" s="5" t="s">
        <v>6</v>
      </c>
      <c r="F193" s="7" t="s">
        <v>7</v>
      </c>
      <c r="G193" s="8"/>
      <c r="H193" s="8"/>
      <c r="I193" s="8"/>
      <c r="J193" s="8"/>
      <c r="K193" s="8"/>
      <c r="L193" s="8"/>
      <c r="M193" s="8"/>
      <c r="N193" s="8"/>
      <c r="O193" s="9"/>
      <c r="P193" s="89" t="s">
        <v>8</v>
      </c>
      <c r="Q193" s="90"/>
      <c r="R193" s="90"/>
      <c r="S193" s="90"/>
      <c r="T193" s="90"/>
      <c r="U193" s="90"/>
      <c r="V193" s="90"/>
      <c r="W193" s="90"/>
      <c r="X193" s="90"/>
      <c r="Y193" s="91"/>
      <c r="Z193" s="7" t="s">
        <v>9</v>
      </c>
      <c r="AA193" s="8"/>
      <c r="AB193" s="8"/>
      <c r="AC193" s="8"/>
      <c r="AD193" s="8"/>
      <c r="AE193" s="8"/>
      <c r="AF193" s="8"/>
      <c r="AG193" s="8"/>
      <c r="AH193" s="9"/>
      <c r="AI193" s="89" t="s">
        <v>10</v>
      </c>
      <c r="AJ193" s="90"/>
      <c r="AK193" s="90"/>
      <c r="AL193" s="90"/>
      <c r="AM193" s="90"/>
      <c r="AN193" s="90"/>
      <c r="AO193" s="90"/>
      <c r="AP193" s="90"/>
      <c r="AQ193" s="90"/>
      <c r="AR193" s="90"/>
      <c r="AS193" s="90"/>
      <c r="AT193" s="90"/>
      <c r="AU193" s="91"/>
      <c r="AV193" s="89" t="s">
        <v>11</v>
      </c>
      <c r="AW193" s="90"/>
      <c r="AX193" s="90"/>
      <c r="AY193" s="90"/>
      <c r="AZ193" s="90"/>
      <c r="BA193" s="90"/>
      <c r="BB193" s="90"/>
      <c r="BC193" s="90"/>
      <c r="BD193" s="91"/>
      <c r="BE193" s="89" t="s">
        <v>12</v>
      </c>
      <c r="BF193" s="90"/>
      <c r="BG193" s="90"/>
      <c r="BH193" s="90"/>
      <c r="BI193" s="90"/>
      <c r="BJ193" s="90"/>
      <c r="BK193" s="90"/>
      <c r="BL193" s="90"/>
      <c r="BM193" s="90"/>
      <c r="BN193" s="91"/>
      <c r="BO193" s="7" t="s">
        <v>13</v>
      </c>
      <c r="BP193" s="8"/>
      <c r="BQ193" s="8"/>
      <c r="BR193" s="8"/>
      <c r="BS193" s="8"/>
      <c r="BT193" s="8"/>
      <c r="BU193" s="8"/>
      <c r="BV193" s="8"/>
      <c r="BW193" s="9"/>
      <c r="BX193" s="89" t="s">
        <v>14</v>
      </c>
      <c r="BY193" s="90"/>
      <c r="BZ193" s="90"/>
      <c r="CA193" s="90"/>
      <c r="CB193" s="90"/>
      <c r="CC193" s="90"/>
      <c r="CD193" s="90"/>
      <c r="CE193" s="90"/>
      <c r="CF193" s="90"/>
      <c r="CG193" s="91"/>
      <c r="CH193" s="89" t="s">
        <v>15</v>
      </c>
      <c r="CI193" s="90"/>
      <c r="CJ193" s="90"/>
      <c r="CK193" s="90"/>
      <c r="CL193" s="90"/>
      <c r="CM193" s="91"/>
      <c r="CN193" s="10" t="s">
        <v>16</v>
      </c>
      <c r="CO193" s="10" t="s">
        <v>17</v>
      </c>
      <c r="CP193" s="11" t="s">
        <v>3</v>
      </c>
      <c r="CQ193" s="11"/>
      <c r="CR193" s="11"/>
      <c r="CS193" s="11"/>
      <c r="CT193" s="11"/>
      <c r="CU193" s="11"/>
      <c r="CV193" s="11"/>
      <c r="CW193" s="11"/>
    </row>
    <row r="194" spans="1:108" ht="168.75" x14ac:dyDescent="0.2">
      <c r="A194" s="12" t="s">
        <v>4</v>
      </c>
      <c r="B194" s="12"/>
      <c r="C194" s="12"/>
      <c r="D194" s="12"/>
      <c r="E194" s="13"/>
      <c r="F194" s="15" t="s">
        <v>18</v>
      </c>
      <c r="G194" s="16" t="s">
        <v>19</v>
      </c>
      <c r="H194" s="16" t="s">
        <v>20</v>
      </c>
      <c r="I194" s="16" t="s">
        <v>21</v>
      </c>
      <c r="J194" s="16" t="s">
        <v>22</v>
      </c>
      <c r="K194" s="16" t="s">
        <v>23</v>
      </c>
      <c r="L194" s="16" t="s">
        <v>24</v>
      </c>
      <c r="M194" s="16" t="s">
        <v>25</v>
      </c>
      <c r="N194" s="16" t="s">
        <v>26</v>
      </c>
      <c r="O194" s="16" t="s">
        <v>27</v>
      </c>
      <c r="P194" s="15" t="s">
        <v>28</v>
      </c>
      <c r="Q194" s="16" t="s">
        <v>29</v>
      </c>
      <c r="R194" s="16" t="s">
        <v>30</v>
      </c>
      <c r="S194" s="16" t="s">
        <v>31</v>
      </c>
      <c r="T194" s="16" t="s">
        <v>32</v>
      </c>
      <c r="U194" s="16" t="s">
        <v>33</v>
      </c>
      <c r="V194" s="16" t="s">
        <v>34</v>
      </c>
      <c r="W194" s="16" t="s">
        <v>35</v>
      </c>
      <c r="X194" s="16" t="s">
        <v>36</v>
      </c>
      <c r="Y194" s="16" t="s">
        <v>37</v>
      </c>
      <c r="Z194" s="15" t="s">
        <v>38</v>
      </c>
      <c r="AA194" s="16" t="s">
        <v>39</v>
      </c>
      <c r="AB194" s="17" t="s">
        <v>40</v>
      </c>
      <c r="AC194" s="16" t="s">
        <v>41</v>
      </c>
      <c r="AD194" s="16" t="s">
        <v>42</v>
      </c>
      <c r="AE194" s="16" t="s">
        <v>43</v>
      </c>
      <c r="AF194" s="16" t="s">
        <v>44</v>
      </c>
      <c r="AG194" s="16" t="s">
        <v>45</v>
      </c>
      <c r="AH194" s="16" t="s">
        <v>46</v>
      </c>
      <c r="AI194" s="15" t="s">
        <v>47</v>
      </c>
      <c r="AJ194" s="16" t="s">
        <v>48</v>
      </c>
      <c r="AK194" s="16" t="s">
        <v>49</v>
      </c>
      <c r="AL194" s="16" t="s">
        <v>50</v>
      </c>
      <c r="AM194" s="16" t="s">
        <v>51</v>
      </c>
      <c r="AN194" s="16" t="s">
        <v>52</v>
      </c>
      <c r="AO194" s="16" t="s">
        <v>53</v>
      </c>
      <c r="AP194" s="16" t="s">
        <v>54</v>
      </c>
      <c r="AQ194" s="16" t="s">
        <v>55</v>
      </c>
      <c r="AR194" s="16" t="s">
        <v>56</v>
      </c>
      <c r="AS194" s="16" t="s">
        <v>57</v>
      </c>
      <c r="AT194" s="16" t="s">
        <v>58</v>
      </c>
      <c r="AU194" s="16" t="s">
        <v>59</v>
      </c>
      <c r="AV194" s="15" t="s">
        <v>60</v>
      </c>
      <c r="AW194" s="16" t="s">
        <v>61</v>
      </c>
      <c r="AX194" s="16" t="s">
        <v>62</v>
      </c>
      <c r="AY194" s="16" t="s">
        <v>63</v>
      </c>
      <c r="AZ194" s="16" t="s">
        <v>64</v>
      </c>
      <c r="BA194" s="16" t="s">
        <v>65</v>
      </c>
      <c r="BB194" s="16" t="s">
        <v>66</v>
      </c>
      <c r="BC194" s="16" t="s">
        <v>67</v>
      </c>
      <c r="BD194" s="16" t="s">
        <v>68</v>
      </c>
      <c r="BE194" s="15" t="s">
        <v>69</v>
      </c>
      <c r="BF194" s="16" t="s">
        <v>70</v>
      </c>
      <c r="BG194" s="16" t="s">
        <v>71</v>
      </c>
      <c r="BH194" s="16" t="s">
        <v>72</v>
      </c>
      <c r="BI194" s="16" t="s">
        <v>73</v>
      </c>
      <c r="BJ194" s="16" t="s">
        <v>74</v>
      </c>
      <c r="BK194" s="16" t="s">
        <v>75</v>
      </c>
      <c r="BL194" s="16" t="s">
        <v>76</v>
      </c>
      <c r="BM194" s="16" t="s">
        <v>77</v>
      </c>
      <c r="BN194" s="16" t="s">
        <v>78</v>
      </c>
      <c r="BO194" s="15" t="s">
        <v>79</v>
      </c>
      <c r="BP194" s="16" t="s">
        <v>80</v>
      </c>
      <c r="BQ194" s="16" t="s">
        <v>81</v>
      </c>
      <c r="BR194" s="16" t="s">
        <v>82</v>
      </c>
      <c r="BS194" s="16" t="s">
        <v>83</v>
      </c>
      <c r="BT194" s="16" t="s">
        <v>84</v>
      </c>
      <c r="BU194" s="16" t="s">
        <v>85</v>
      </c>
      <c r="BV194" s="17" t="s">
        <v>86</v>
      </c>
      <c r="BW194" s="16" t="s">
        <v>87</v>
      </c>
      <c r="BX194" s="15" t="s">
        <v>88</v>
      </c>
      <c r="BY194" s="16" t="s">
        <v>89</v>
      </c>
      <c r="BZ194" s="16" t="s">
        <v>90</v>
      </c>
      <c r="CA194" s="16" t="s">
        <v>91</v>
      </c>
      <c r="CB194" s="16" t="s">
        <v>92</v>
      </c>
      <c r="CC194" s="16" t="s">
        <v>93</v>
      </c>
      <c r="CD194" s="16" t="s">
        <v>94</v>
      </c>
      <c r="CE194" s="16" t="s">
        <v>95</v>
      </c>
      <c r="CF194" s="16" t="s">
        <v>96</v>
      </c>
      <c r="CG194" s="16" t="s">
        <v>97</v>
      </c>
      <c r="CH194" s="15" t="s">
        <v>98</v>
      </c>
      <c r="CI194" s="16" t="s">
        <v>99</v>
      </c>
      <c r="CJ194" s="16" t="s">
        <v>100</v>
      </c>
      <c r="CK194" s="16" t="s">
        <v>101</v>
      </c>
      <c r="CL194" s="16" t="s">
        <v>102</v>
      </c>
      <c r="CM194" s="16" t="s">
        <v>103</v>
      </c>
      <c r="CN194" s="69"/>
      <c r="CO194" s="69"/>
      <c r="CP194" s="35" t="s">
        <v>104</v>
      </c>
      <c r="CQ194" s="35" t="s">
        <v>105</v>
      </c>
      <c r="CR194" s="35" t="s">
        <v>106</v>
      </c>
      <c r="CS194" s="35" t="s">
        <v>107</v>
      </c>
      <c r="CT194" s="35" t="s">
        <v>323</v>
      </c>
      <c r="CU194" s="35" t="s">
        <v>108</v>
      </c>
      <c r="CV194" s="35" t="s">
        <v>109</v>
      </c>
      <c r="CW194" s="35" t="s">
        <v>110</v>
      </c>
    </row>
    <row r="195" spans="1:108" x14ac:dyDescent="0.2">
      <c r="A195" s="129"/>
      <c r="B195" s="73" t="s">
        <v>161</v>
      </c>
      <c r="C195" s="129"/>
      <c r="D195" s="129"/>
      <c r="E195" s="70">
        <f>SUM(F195:CW195)</f>
        <v>0</v>
      </c>
      <c r="F195" s="137"/>
      <c r="G195" s="28"/>
      <c r="H195" s="28"/>
      <c r="I195" s="28"/>
      <c r="J195" s="28"/>
      <c r="K195" s="28"/>
      <c r="L195" s="28"/>
      <c r="M195" s="28"/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  <c r="BA195" s="28"/>
      <c r="BB195" s="28"/>
      <c r="BC195" s="28"/>
      <c r="BD195" s="28"/>
      <c r="BE195" s="28"/>
      <c r="BF195" s="28"/>
      <c r="BG195" s="28"/>
      <c r="BH195" s="28"/>
      <c r="BI195" s="28"/>
      <c r="BJ195" s="28"/>
      <c r="BK195" s="28"/>
      <c r="BL195" s="28"/>
      <c r="BM195" s="28"/>
      <c r="BN195" s="28"/>
      <c r="BO195" s="28"/>
      <c r="BP195" s="28"/>
      <c r="BQ195" s="28"/>
      <c r="BR195" s="28"/>
      <c r="BS195" s="28"/>
      <c r="BT195" s="28"/>
      <c r="BU195" s="28"/>
      <c r="BV195" s="28"/>
      <c r="BW195" s="28"/>
      <c r="BX195" s="28"/>
      <c r="BY195" s="28"/>
      <c r="BZ195" s="28"/>
      <c r="CA195" s="28"/>
      <c r="CB195" s="28"/>
      <c r="CC195" s="28"/>
      <c r="CD195" s="28"/>
      <c r="CE195" s="28"/>
      <c r="CF195" s="28"/>
      <c r="CG195" s="28"/>
      <c r="CH195" s="28"/>
      <c r="CI195" s="28"/>
      <c r="CJ195" s="28"/>
      <c r="CK195" s="28"/>
      <c r="CL195" s="28"/>
      <c r="CM195" s="28"/>
      <c r="CN195" s="28"/>
      <c r="CO195" s="28"/>
      <c r="CP195" s="28"/>
      <c r="CQ195" s="28"/>
      <c r="CR195" s="28"/>
      <c r="CS195" s="28"/>
      <c r="CT195" s="28"/>
      <c r="CU195" s="28"/>
      <c r="CV195" s="28"/>
      <c r="CW195" s="28"/>
    </row>
    <row r="196" spans="1:108" x14ac:dyDescent="0.2">
      <c r="A196" s="129">
        <v>1</v>
      </c>
      <c r="B196" s="145" t="s">
        <v>273</v>
      </c>
      <c r="C196" s="129" t="s">
        <v>281</v>
      </c>
      <c r="D196" s="128" t="s">
        <v>274</v>
      </c>
      <c r="E196" s="78">
        <f>SUM(AV196:CS196)</f>
        <v>26400</v>
      </c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197">
        <v>26400</v>
      </c>
      <c r="AW196" s="28"/>
      <c r="AX196" s="28"/>
      <c r="AY196" s="28"/>
      <c r="AZ196" s="28"/>
      <c r="BA196" s="28"/>
      <c r="BB196" s="28"/>
      <c r="BC196" s="28"/>
      <c r="BD196" s="28"/>
      <c r="BE196" s="28"/>
      <c r="BF196" s="28"/>
      <c r="BG196" s="28"/>
      <c r="BH196" s="28"/>
      <c r="BI196" s="28"/>
      <c r="BJ196" s="28"/>
      <c r="BK196" s="28"/>
      <c r="BL196" s="28"/>
      <c r="BM196" s="28"/>
      <c r="BN196" s="28"/>
      <c r="BO196" s="28"/>
      <c r="BP196" s="28"/>
      <c r="BQ196" s="28"/>
      <c r="BR196" s="28"/>
      <c r="BS196" s="28"/>
      <c r="BT196" s="28"/>
      <c r="BU196" s="28"/>
      <c r="BV196" s="28"/>
      <c r="BW196" s="28"/>
      <c r="BX196" s="28"/>
      <c r="BY196" s="28"/>
      <c r="BZ196" s="28"/>
      <c r="CA196" s="28"/>
      <c r="CB196" s="28"/>
      <c r="CC196" s="28"/>
      <c r="CD196" s="28"/>
      <c r="CE196" s="28"/>
      <c r="CF196" s="28"/>
      <c r="CG196" s="28"/>
      <c r="CH196" s="28"/>
      <c r="CI196" s="28"/>
      <c r="CJ196" s="28"/>
      <c r="CK196" s="28"/>
      <c r="CL196" s="28"/>
      <c r="CM196" s="28"/>
      <c r="CN196" s="28"/>
      <c r="CO196" s="28"/>
      <c r="CP196" s="28"/>
      <c r="CQ196" s="28"/>
      <c r="CR196" s="28"/>
      <c r="CS196" s="28"/>
      <c r="CT196" s="28"/>
      <c r="CU196" s="28"/>
      <c r="CV196" s="28"/>
      <c r="CW196" s="28"/>
    </row>
    <row r="197" spans="1:108" x14ac:dyDescent="0.2">
      <c r="A197" s="129">
        <v>2</v>
      </c>
      <c r="B197" s="145" t="s">
        <v>275</v>
      </c>
      <c r="C197" s="129" t="s">
        <v>281</v>
      </c>
      <c r="D197" s="128" t="s">
        <v>276</v>
      </c>
      <c r="E197" s="78">
        <f>SUM(AV197:CS197)</f>
        <v>20000</v>
      </c>
      <c r="F197" s="28"/>
      <c r="G197" s="28"/>
      <c r="H197" s="28"/>
      <c r="I197" s="28"/>
      <c r="J197" s="28"/>
      <c r="K197" s="28"/>
      <c r="L197" s="28"/>
      <c r="M197" s="28"/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>
        <v>4000</v>
      </c>
      <c r="AX197" s="28">
        <v>4000</v>
      </c>
      <c r="AY197" s="28">
        <v>4000</v>
      </c>
      <c r="AZ197" s="28"/>
      <c r="BA197" s="28">
        <v>4000</v>
      </c>
      <c r="BB197" s="28"/>
      <c r="BC197" s="28"/>
      <c r="BD197" s="28">
        <v>4000</v>
      </c>
      <c r="BE197" s="28"/>
      <c r="BF197" s="28"/>
      <c r="BG197" s="28"/>
      <c r="BH197" s="28"/>
      <c r="BI197" s="28"/>
      <c r="BJ197" s="28"/>
      <c r="BK197" s="28"/>
      <c r="BL197" s="28"/>
      <c r="BM197" s="28"/>
      <c r="BN197" s="28"/>
      <c r="BO197" s="28"/>
      <c r="BP197" s="28"/>
      <c r="BQ197" s="28"/>
      <c r="BR197" s="28"/>
      <c r="BS197" s="28"/>
      <c r="BT197" s="28"/>
      <c r="BU197" s="28"/>
      <c r="BV197" s="28"/>
      <c r="BW197" s="28"/>
      <c r="BX197" s="28"/>
      <c r="BY197" s="28"/>
      <c r="BZ197" s="28"/>
      <c r="CA197" s="28"/>
      <c r="CB197" s="28"/>
      <c r="CC197" s="28"/>
      <c r="CD197" s="28"/>
      <c r="CE197" s="28"/>
      <c r="CF197" s="28"/>
      <c r="CG197" s="28"/>
      <c r="CH197" s="28"/>
      <c r="CI197" s="28"/>
      <c r="CJ197" s="28"/>
      <c r="CK197" s="28"/>
      <c r="CL197" s="28"/>
      <c r="CM197" s="28"/>
      <c r="CN197" s="28"/>
      <c r="CO197" s="28"/>
      <c r="CP197" s="28"/>
      <c r="CQ197" s="28"/>
      <c r="CR197" s="28"/>
      <c r="CS197" s="28"/>
      <c r="CT197" s="28"/>
      <c r="CU197" s="28"/>
      <c r="CV197" s="28"/>
      <c r="CW197" s="28"/>
    </row>
    <row r="198" spans="1:108" x14ac:dyDescent="0.2">
      <c r="A198" s="129"/>
      <c r="B198" s="73" t="s">
        <v>157</v>
      </c>
      <c r="C198" s="129"/>
      <c r="D198" s="129"/>
      <c r="E198" s="70">
        <f>SUM(F198:CW198)</f>
        <v>0</v>
      </c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  <c r="BA198" s="28"/>
      <c r="BB198" s="28"/>
      <c r="BC198" s="28"/>
      <c r="BD198" s="28"/>
      <c r="BE198" s="28"/>
      <c r="BF198" s="28"/>
      <c r="BG198" s="28"/>
      <c r="BH198" s="28"/>
      <c r="BI198" s="28"/>
      <c r="BJ198" s="28"/>
      <c r="BK198" s="28"/>
      <c r="BL198" s="28"/>
      <c r="BM198" s="28"/>
      <c r="BN198" s="28"/>
      <c r="BO198" s="28"/>
      <c r="BP198" s="28"/>
      <c r="BQ198" s="28"/>
      <c r="BR198" s="28"/>
      <c r="BS198" s="28"/>
      <c r="BT198" s="28"/>
      <c r="BU198" s="28"/>
      <c r="BV198" s="28"/>
      <c r="BW198" s="28"/>
      <c r="BX198" s="28"/>
      <c r="BY198" s="28"/>
      <c r="BZ198" s="28"/>
      <c r="CA198" s="28"/>
      <c r="CB198" s="28"/>
      <c r="CC198" s="28"/>
      <c r="CD198" s="28"/>
      <c r="CE198" s="28"/>
      <c r="CF198" s="28"/>
      <c r="CG198" s="28"/>
      <c r="CH198" s="28"/>
      <c r="CI198" s="28"/>
      <c r="CJ198" s="28"/>
      <c r="CK198" s="28"/>
      <c r="CL198" s="28"/>
      <c r="CM198" s="28"/>
      <c r="CN198" s="28"/>
      <c r="CO198" s="28"/>
      <c r="CP198" s="28"/>
      <c r="CQ198" s="28"/>
      <c r="CR198" s="28"/>
      <c r="CS198" s="28"/>
      <c r="CT198" s="28"/>
      <c r="CU198" s="28"/>
      <c r="CV198" s="28"/>
      <c r="CW198" s="28"/>
    </row>
    <row r="199" spans="1:108" s="100" customFormat="1" ht="101.25" x14ac:dyDescent="0.2">
      <c r="A199" s="171">
        <v>1</v>
      </c>
      <c r="B199" s="210" t="s">
        <v>283</v>
      </c>
      <c r="C199" s="211" t="s">
        <v>0</v>
      </c>
      <c r="D199" s="170" t="s">
        <v>277</v>
      </c>
      <c r="E199" s="79">
        <f>SUM(F199:CW199)</f>
        <v>390000</v>
      </c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  <c r="AA199" s="122"/>
      <c r="AB199" s="122"/>
      <c r="AC199" s="122"/>
      <c r="AD199" s="122"/>
      <c r="AE199" s="122"/>
      <c r="AF199" s="122"/>
      <c r="AG199" s="122"/>
      <c r="AH199" s="122"/>
      <c r="AI199" s="122"/>
      <c r="AJ199" s="122"/>
      <c r="AK199" s="122"/>
      <c r="AL199" s="122"/>
      <c r="AM199" s="122"/>
      <c r="AN199" s="122"/>
      <c r="AO199" s="122"/>
      <c r="AP199" s="122"/>
      <c r="AQ199" s="122"/>
      <c r="AR199" s="122"/>
      <c r="AS199" s="122"/>
      <c r="AT199" s="122"/>
      <c r="AU199" s="122"/>
      <c r="AV199" s="122"/>
      <c r="AW199" s="122"/>
      <c r="AX199" s="122"/>
      <c r="AY199" s="122"/>
      <c r="AZ199" s="122"/>
      <c r="BA199" s="122"/>
      <c r="BB199" s="122"/>
      <c r="BC199" s="122"/>
      <c r="BD199" s="122"/>
      <c r="BE199" s="122"/>
      <c r="BF199" s="122"/>
      <c r="BG199" s="122"/>
      <c r="BH199" s="122"/>
      <c r="BI199" s="122"/>
      <c r="BJ199" s="122"/>
      <c r="BK199" s="122"/>
      <c r="BL199" s="122"/>
      <c r="BM199" s="122"/>
      <c r="BN199" s="122"/>
      <c r="BO199" s="122"/>
      <c r="BP199" s="122"/>
      <c r="BQ199" s="122"/>
      <c r="BR199" s="122"/>
      <c r="BS199" s="122"/>
      <c r="BT199" s="122"/>
      <c r="BU199" s="122"/>
      <c r="BV199" s="122"/>
      <c r="BW199" s="122"/>
      <c r="BX199" s="122"/>
      <c r="BY199" s="122"/>
      <c r="BZ199" s="122"/>
      <c r="CA199" s="122"/>
      <c r="CB199" s="122"/>
      <c r="CC199" s="122"/>
      <c r="CD199" s="122"/>
      <c r="CE199" s="122"/>
      <c r="CF199" s="122"/>
      <c r="CG199" s="122"/>
      <c r="CH199" s="122"/>
      <c r="CI199" s="122"/>
      <c r="CJ199" s="122"/>
      <c r="CK199" s="122"/>
      <c r="CL199" s="122"/>
      <c r="CM199" s="122"/>
      <c r="CN199" s="122"/>
      <c r="CO199" s="122"/>
      <c r="CP199" s="122"/>
      <c r="CQ199" s="122"/>
      <c r="CR199" s="122"/>
      <c r="CS199" s="197">
        <v>390000</v>
      </c>
      <c r="CT199" s="122"/>
      <c r="CU199" s="122"/>
      <c r="CV199" s="122"/>
      <c r="CW199" s="122"/>
    </row>
    <row r="200" spans="1:108" x14ac:dyDescent="0.2">
      <c r="A200" s="3" t="s">
        <v>217</v>
      </c>
      <c r="B200" s="107" t="s">
        <v>285</v>
      </c>
      <c r="C200" s="94"/>
      <c r="D200" s="94"/>
      <c r="E200" s="107">
        <f>SUM(AV200:CW200)</f>
        <v>26400</v>
      </c>
      <c r="F200" s="107"/>
      <c r="G200" s="107"/>
      <c r="H200" s="107"/>
      <c r="I200" s="107"/>
      <c r="J200" s="107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07"/>
      <c r="X200" s="107"/>
      <c r="Y200" s="107"/>
      <c r="Z200" s="107"/>
      <c r="AA200" s="107"/>
      <c r="AB200" s="107"/>
      <c r="AC200" s="107"/>
      <c r="AD200" s="107"/>
      <c r="AE200" s="107"/>
      <c r="AF200" s="107"/>
      <c r="AG200" s="107"/>
      <c r="AH200" s="107"/>
      <c r="AI200" s="107"/>
      <c r="AJ200" s="107"/>
      <c r="AK200" s="107"/>
      <c r="AL200" s="107"/>
      <c r="AM200" s="107"/>
      <c r="AN200" s="107"/>
      <c r="AO200" s="107"/>
      <c r="AP200" s="107"/>
      <c r="AQ200" s="107"/>
      <c r="AR200" s="107"/>
      <c r="AS200" s="107"/>
      <c r="AT200" s="107"/>
      <c r="AU200" s="107"/>
      <c r="AV200" s="107">
        <f>SUM(AV195:AV199)</f>
        <v>26400</v>
      </c>
      <c r="AW200" s="107"/>
      <c r="AX200" s="107"/>
      <c r="AY200" s="107"/>
      <c r="AZ200" s="107"/>
      <c r="BA200" s="107"/>
      <c r="BB200" s="107"/>
      <c r="BC200" s="107"/>
      <c r="BD200" s="107"/>
      <c r="BE200" s="107">
        <f t="shared" ref="BE200:CK200" si="73">SUM(BE195:BE199)</f>
        <v>0</v>
      </c>
      <c r="BF200" s="107">
        <f t="shared" si="73"/>
        <v>0</v>
      </c>
      <c r="BG200" s="107">
        <f t="shared" si="73"/>
        <v>0</v>
      </c>
      <c r="BH200" s="107">
        <f t="shared" si="73"/>
        <v>0</v>
      </c>
      <c r="BI200" s="107">
        <f t="shared" si="73"/>
        <v>0</v>
      </c>
      <c r="BJ200" s="107">
        <f t="shared" si="73"/>
        <v>0</v>
      </c>
      <c r="BK200" s="107">
        <f t="shared" si="73"/>
        <v>0</v>
      </c>
      <c r="BL200" s="107">
        <f t="shared" si="73"/>
        <v>0</v>
      </c>
      <c r="BM200" s="107">
        <f t="shared" si="73"/>
        <v>0</v>
      </c>
      <c r="BN200" s="107">
        <f t="shared" si="73"/>
        <v>0</v>
      </c>
      <c r="BO200" s="107">
        <f t="shared" si="73"/>
        <v>0</v>
      </c>
      <c r="BP200" s="107">
        <f t="shared" si="73"/>
        <v>0</v>
      </c>
      <c r="BQ200" s="107">
        <f t="shared" si="73"/>
        <v>0</v>
      </c>
      <c r="BR200" s="107">
        <f t="shared" si="73"/>
        <v>0</v>
      </c>
      <c r="BS200" s="107">
        <f t="shared" si="73"/>
        <v>0</v>
      </c>
      <c r="BT200" s="107">
        <f t="shared" si="73"/>
        <v>0</v>
      </c>
      <c r="BU200" s="107">
        <f t="shared" si="73"/>
        <v>0</v>
      </c>
      <c r="BV200" s="107">
        <f t="shared" si="73"/>
        <v>0</v>
      </c>
      <c r="BW200" s="107">
        <f t="shared" si="73"/>
        <v>0</v>
      </c>
      <c r="BX200" s="107">
        <f t="shared" si="73"/>
        <v>0</v>
      </c>
      <c r="BY200" s="107">
        <f t="shared" si="73"/>
        <v>0</v>
      </c>
      <c r="BZ200" s="107">
        <f t="shared" si="73"/>
        <v>0</v>
      </c>
      <c r="CA200" s="107">
        <f t="shared" si="73"/>
        <v>0</v>
      </c>
      <c r="CB200" s="107">
        <f t="shared" si="73"/>
        <v>0</v>
      </c>
      <c r="CC200" s="107">
        <f t="shared" si="73"/>
        <v>0</v>
      </c>
      <c r="CD200" s="107">
        <f t="shared" si="73"/>
        <v>0</v>
      </c>
      <c r="CE200" s="107">
        <f t="shared" si="73"/>
        <v>0</v>
      </c>
      <c r="CF200" s="107">
        <f t="shared" si="73"/>
        <v>0</v>
      </c>
      <c r="CG200" s="107">
        <f t="shared" si="73"/>
        <v>0</v>
      </c>
      <c r="CH200" s="107">
        <f t="shared" si="73"/>
        <v>0</v>
      </c>
      <c r="CI200" s="107">
        <f t="shared" si="73"/>
        <v>0</v>
      </c>
      <c r="CJ200" s="107">
        <f t="shared" si="73"/>
        <v>0</v>
      </c>
      <c r="CK200" s="107">
        <f t="shared" si="73"/>
        <v>0</v>
      </c>
      <c r="CL200" s="107"/>
      <c r="CM200" s="107"/>
      <c r="CN200" s="107"/>
      <c r="CO200" s="107"/>
      <c r="CP200" s="107"/>
      <c r="CQ200" s="107"/>
      <c r="CR200" s="107"/>
      <c r="CS200" s="107"/>
      <c r="CT200" s="107"/>
      <c r="CU200" s="107"/>
      <c r="CV200" s="107"/>
      <c r="CW200" s="107"/>
    </row>
    <row r="201" spans="1:108" x14ac:dyDescent="0.2">
      <c r="A201" s="3"/>
      <c r="B201" s="109" t="s">
        <v>287</v>
      </c>
      <c r="C201" s="96"/>
      <c r="D201" s="96"/>
      <c r="E201" s="109">
        <f>SUM(AV201:CW201)</f>
        <v>20000</v>
      </c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  <c r="Z201" s="109"/>
      <c r="AA201" s="109"/>
      <c r="AB201" s="109"/>
      <c r="AC201" s="109"/>
      <c r="AD201" s="109"/>
      <c r="AE201" s="109"/>
      <c r="AF201" s="109"/>
      <c r="AG201" s="109"/>
      <c r="AH201" s="109"/>
      <c r="AI201" s="109"/>
      <c r="AJ201" s="109"/>
      <c r="AK201" s="109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>
        <f t="shared" ref="AW201:BD201" si="74">SUM(AW195:AW199)</f>
        <v>4000</v>
      </c>
      <c r="AX201" s="109">
        <f t="shared" si="74"/>
        <v>4000</v>
      </c>
      <c r="AY201" s="109">
        <f t="shared" si="74"/>
        <v>4000</v>
      </c>
      <c r="AZ201" s="109">
        <f t="shared" si="74"/>
        <v>0</v>
      </c>
      <c r="BA201" s="109">
        <f t="shared" si="74"/>
        <v>4000</v>
      </c>
      <c r="BB201" s="109">
        <f t="shared" si="74"/>
        <v>0</v>
      </c>
      <c r="BC201" s="109">
        <f t="shared" si="74"/>
        <v>0</v>
      </c>
      <c r="BD201" s="109">
        <f t="shared" si="74"/>
        <v>4000</v>
      </c>
      <c r="BE201" s="109"/>
      <c r="BF201" s="109"/>
      <c r="BG201" s="109"/>
      <c r="BH201" s="109"/>
      <c r="BI201" s="109"/>
      <c r="BJ201" s="109"/>
      <c r="BK201" s="109"/>
      <c r="BL201" s="109"/>
      <c r="BM201" s="109"/>
      <c r="BN201" s="109"/>
      <c r="BO201" s="109"/>
      <c r="BP201" s="109"/>
      <c r="BQ201" s="109"/>
      <c r="BR201" s="109"/>
      <c r="BS201" s="109"/>
      <c r="BT201" s="109"/>
      <c r="BU201" s="109"/>
      <c r="BV201" s="109"/>
      <c r="BW201" s="109"/>
      <c r="BX201" s="109"/>
      <c r="BY201" s="109"/>
      <c r="BZ201" s="109"/>
      <c r="CA201" s="109"/>
      <c r="CB201" s="109"/>
      <c r="CC201" s="109"/>
      <c r="CD201" s="109"/>
      <c r="CE201" s="109"/>
      <c r="CF201" s="109"/>
      <c r="CG201" s="109"/>
      <c r="CH201" s="109"/>
      <c r="CI201" s="109"/>
      <c r="CJ201" s="109"/>
      <c r="CK201" s="109"/>
      <c r="CL201" s="109"/>
      <c r="CM201" s="109"/>
      <c r="CN201" s="109"/>
      <c r="CO201" s="109"/>
      <c r="CP201" s="109"/>
      <c r="CQ201" s="109"/>
      <c r="CR201" s="109"/>
      <c r="CS201" s="109"/>
      <c r="CT201" s="109"/>
      <c r="CU201" s="109"/>
      <c r="CV201" s="109"/>
      <c r="CW201" s="109"/>
    </row>
    <row r="202" spans="1:108" x14ac:dyDescent="0.2">
      <c r="A202" s="3"/>
      <c r="B202" s="107" t="s">
        <v>0</v>
      </c>
      <c r="C202" s="94"/>
      <c r="D202" s="94"/>
      <c r="E202" s="107">
        <f>SUM(AV202:CW202)</f>
        <v>390000</v>
      </c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07"/>
      <c r="AR202" s="107"/>
      <c r="AS202" s="107"/>
      <c r="AT202" s="107"/>
      <c r="AU202" s="107"/>
      <c r="AV202" s="107"/>
      <c r="AW202" s="107"/>
      <c r="AX202" s="107"/>
      <c r="AY202" s="107"/>
      <c r="AZ202" s="107"/>
      <c r="BA202" s="107"/>
      <c r="BB202" s="107"/>
      <c r="BC202" s="107"/>
      <c r="BD202" s="107"/>
      <c r="BE202" s="107"/>
      <c r="BF202" s="107"/>
      <c r="BG202" s="107"/>
      <c r="BH202" s="107"/>
      <c r="BI202" s="107"/>
      <c r="BJ202" s="107"/>
      <c r="BK202" s="107"/>
      <c r="BL202" s="107"/>
      <c r="BM202" s="107"/>
      <c r="BN202" s="107"/>
      <c r="BO202" s="107"/>
      <c r="BP202" s="107"/>
      <c r="BQ202" s="107"/>
      <c r="BR202" s="107"/>
      <c r="BS202" s="107"/>
      <c r="BT202" s="107"/>
      <c r="BU202" s="107"/>
      <c r="BV202" s="107"/>
      <c r="BW202" s="107"/>
      <c r="BX202" s="107"/>
      <c r="BY202" s="107"/>
      <c r="BZ202" s="107"/>
      <c r="CA202" s="107"/>
      <c r="CB202" s="107"/>
      <c r="CC202" s="107"/>
      <c r="CD202" s="107"/>
      <c r="CE202" s="107"/>
      <c r="CF202" s="107"/>
      <c r="CG202" s="107"/>
      <c r="CH202" s="107"/>
      <c r="CI202" s="107"/>
      <c r="CJ202" s="107"/>
      <c r="CK202" s="107"/>
      <c r="CL202" s="107"/>
      <c r="CM202" s="107"/>
      <c r="CN202" s="107"/>
      <c r="CO202" s="107"/>
      <c r="CP202" s="107"/>
      <c r="CQ202" s="107"/>
      <c r="CR202" s="107"/>
      <c r="CS202" s="107">
        <v>390000</v>
      </c>
      <c r="CT202" s="107"/>
      <c r="CU202" s="107"/>
      <c r="CV202" s="107"/>
      <c r="CW202" s="107"/>
    </row>
    <row r="203" spans="1:108" x14ac:dyDescent="0.2">
      <c r="A203" s="3"/>
      <c r="B203" s="104" t="s">
        <v>2</v>
      </c>
      <c r="C203" s="98"/>
      <c r="D203" s="98"/>
      <c r="E203" s="104">
        <f>SUM(E200:E202)</f>
        <v>436400</v>
      </c>
      <c r="F203" s="104"/>
      <c r="G203" s="104"/>
      <c r="H203" s="104"/>
      <c r="I203" s="104"/>
      <c r="J203" s="104"/>
      <c r="K203" s="104"/>
      <c r="L203" s="104"/>
      <c r="M203" s="104"/>
      <c r="N203" s="104"/>
      <c r="O203" s="104"/>
      <c r="P203" s="104"/>
      <c r="Q203" s="104"/>
      <c r="R203" s="104"/>
      <c r="S203" s="104"/>
      <c r="T203" s="104"/>
      <c r="U203" s="104"/>
      <c r="V203" s="104"/>
      <c r="W203" s="104"/>
      <c r="X203" s="104"/>
      <c r="Y203" s="104"/>
      <c r="Z203" s="104"/>
      <c r="AA203" s="104"/>
      <c r="AB203" s="104"/>
      <c r="AC203" s="104"/>
      <c r="AD203" s="104"/>
      <c r="AE203" s="104"/>
      <c r="AF203" s="104"/>
      <c r="AG203" s="104"/>
      <c r="AH203" s="104"/>
      <c r="AI203" s="104"/>
      <c r="AJ203" s="104"/>
      <c r="AK203" s="104"/>
      <c r="AL203" s="104"/>
      <c r="AM203" s="104"/>
      <c r="AN203" s="104"/>
      <c r="AO203" s="104"/>
      <c r="AP203" s="104"/>
      <c r="AQ203" s="104"/>
      <c r="AR203" s="104"/>
      <c r="AS203" s="104"/>
      <c r="AT203" s="104"/>
      <c r="AU203" s="104"/>
      <c r="AV203" s="104"/>
      <c r="AW203" s="104"/>
      <c r="AX203" s="104"/>
      <c r="AY203" s="104"/>
      <c r="AZ203" s="104"/>
      <c r="BA203" s="104"/>
      <c r="BB203" s="104"/>
      <c r="BC203" s="104"/>
      <c r="BD203" s="104"/>
      <c r="BE203" s="104"/>
      <c r="BF203" s="104"/>
      <c r="BG203" s="104"/>
      <c r="BH203" s="104"/>
      <c r="BI203" s="104"/>
      <c r="BJ203" s="104"/>
      <c r="BK203" s="104"/>
      <c r="BL203" s="104"/>
      <c r="BM203" s="104"/>
      <c r="BN203" s="104"/>
      <c r="BO203" s="104"/>
      <c r="BP203" s="104"/>
      <c r="BQ203" s="104"/>
      <c r="BR203" s="104"/>
      <c r="BS203" s="104"/>
      <c r="BT203" s="104"/>
      <c r="BU203" s="104"/>
      <c r="BV203" s="104"/>
      <c r="BW203" s="104"/>
      <c r="BX203" s="104"/>
      <c r="BY203" s="104"/>
      <c r="BZ203" s="104"/>
      <c r="CA203" s="104"/>
      <c r="CB203" s="104"/>
      <c r="CC203" s="104"/>
      <c r="CD203" s="104"/>
      <c r="CE203" s="104"/>
      <c r="CF203" s="104"/>
      <c r="CG203" s="104"/>
      <c r="CH203" s="104"/>
      <c r="CI203" s="104"/>
      <c r="CJ203" s="104"/>
      <c r="CK203" s="104"/>
      <c r="CL203" s="104"/>
      <c r="CM203" s="104"/>
      <c r="CN203" s="104"/>
      <c r="CO203" s="104"/>
      <c r="CP203" s="104"/>
      <c r="CQ203" s="104"/>
      <c r="CR203" s="104"/>
      <c r="CS203" s="104"/>
      <c r="CT203" s="104"/>
      <c r="CU203" s="104"/>
      <c r="CV203" s="104"/>
      <c r="CW203" s="104"/>
    </row>
    <row r="205" spans="1:108" s="115" customFormat="1" ht="45.75" x14ac:dyDescent="0.2">
      <c r="A205" s="87" t="s">
        <v>284</v>
      </c>
      <c r="B205" s="88"/>
      <c r="C205" s="88"/>
      <c r="D205" s="88"/>
      <c r="E205" s="87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3"/>
      <c r="AK205" s="113"/>
      <c r="AL205" s="113"/>
      <c r="AM205" s="113"/>
      <c r="AN205" s="113"/>
      <c r="AO205" s="113"/>
      <c r="AP205" s="113"/>
      <c r="AQ205" s="113"/>
      <c r="AR205" s="113"/>
      <c r="AS205" s="113"/>
      <c r="AT205" s="113"/>
      <c r="AU205" s="113"/>
      <c r="AV205" s="113"/>
      <c r="AW205" s="113"/>
      <c r="AX205" s="113"/>
      <c r="AY205" s="113"/>
      <c r="AZ205" s="113"/>
      <c r="BA205" s="113"/>
      <c r="BB205" s="113"/>
      <c r="BC205" s="113"/>
      <c r="BD205" s="113"/>
      <c r="BE205" s="113"/>
      <c r="BF205" s="113"/>
      <c r="BG205" s="113"/>
      <c r="BH205" s="113"/>
      <c r="BI205" s="113"/>
      <c r="BJ205" s="113"/>
      <c r="BK205" s="113"/>
      <c r="BL205" s="113"/>
      <c r="BM205" s="113"/>
      <c r="BN205" s="113"/>
      <c r="BO205" s="113"/>
      <c r="BP205" s="113"/>
      <c r="BQ205" s="113"/>
      <c r="BR205" s="113"/>
      <c r="BS205" s="113"/>
      <c r="BT205" s="113"/>
      <c r="BU205" s="113"/>
      <c r="BV205" s="113"/>
      <c r="BW205" s="113"/>
      <c r="BX205" s="113"/>
      <c r="BY205" s="113"/>
      <c r="BZ205" s="113"/>
      <c r="CA205" s="113"/>
      <c r="CB205" s="113"/>
      <c r="CC205" s="113"/>
      <c r="CD205" s="113"/>
      <c r="CE205" s="113"/>
      <c r="CF205" s="113"/>
      <c r="CG205" s="113"/>
      <c r="CH205" s="113"/>
      <c r="CI205" s="113"/>
      <c r="CJ205" s="113"/>
      <c r="CK205" s="113"/>
      <c r="CL205" s="113"/>
      <c r="CM205" s="113"/>
      <c r="CN205" s="113"/>
      <c r="CO205" s="114"/>
      <c r="CP205" s="114"/>
      <c r="CQ205" s="114"/>
      <c r="CR205" s="114"/>
      <c r="CS205" s="114"/>
      <c r="CT205" s="114"/>
      <c r="CU205" s="114"/>
      <c r="CV205" s="114"/>
      <c r="CW205" s="114"/>
      <c r="CX205" s="114"/>
      <c r="CY205" s="114"/>
      <c r="CZ205" s="114"/>
      <c r="DA205" s="114"/>
      <c r="DB205" s="114"/>
      <c r="DC205" s="114"/>
      <c r="DD205" s="114"/>
    </row>
    <row r="206" spans="1:108" x14ac:dyDescent="0.2">
      <c r="A206" s="4" t="s">
        <v>4</v>
      </c>
      <c r="B206" s="4" t="s">
        <v>279</v>
      </c>
      <c r="C206" s="4" t="s">
        <v>280</v>
      </c>
      <c r="D206" s="5" t="s">
        <v>5</v>
      </c>
      <c r="E206" s="6" t="s">
        <v>6</v>
      </c>
      <c r="F206" s="7" t="s">
        <v>7</v>
      </c>
      <c r="G206" s="8"/>
      <c r="H206" s="8"/>
      <c r="I206" s="8"/>
      <c r="J206" s="8"/>
      <c r="K206" s="8"/>
      <c r="L206" s="8"/>
      <c r="M206" s="8"/>
      <c r="N206" s="8"/>
      <c r="O206" s="9"/>
      <c r="P206" s="89" t="s">
        <v>8</v>
      </c>
      <c r="Q206" s="90"/>
      <c r="R206" s="90"/>
      <c r="S206" s="90"/>
      <c r="T206" s="90"/>
      <c r="U206" s="90"/>
      <c r="V206" s="90"/>
      <c r="W206" s="90"/>
      <c r="X206" s="90"/>
      <c r="Y206" s="91"/>
      <c r="Z206" s="7" t="s">
        <v>9</v>
      </c>
      <c r="AA206" s="8"/>
      <c r="AB206" s="8"/>
      <c r="AC206" s="8"/>
      <c r="AD206" s="8"/>
      <c r="AE206" s="8"/>
      <c r="AF206" s="8"/>
      <c r="AG206" s="8"/>
      <c r="AH206" s="9"/>
      <c r="AI206" s="89" t="s">
        <v>10</v>
      </c>
      <c r="AJ206" s="90"/>
      <c r="AK206" s="90"/>
      <c r="AL206" s="90"/>
      <c r="AM206" s="90"/>
      <c r="AN206" s="90"/>
      <c r="AO206" s="90"/>
      <c r="AP206" s="90"/>
      <c r="AQ206" s="90"/>
      <c r="AR206" s="90"/>
      <c r="AS206" s="90"/>
      <c r="AT206" s="90"/>
      <c r="AU206" s="91"/>
      <c r="AV206" s="89" t="s">
        <v>11</v>
      </c>
      <c r="AW206" s="90"/>
      <c r="AX206" s="90"/>
      <c r="AY206" s="90"/>
      <c r="AZ206" s="90"/>
      <c r="BA206" s="90"/>
      <c r="BB206" s="90"/>
      <c r="BC206" s="90"/>
      <c r="BD206" s="91"/>
      <c r="BE206" s="89" t="s">
        <v>12</v>
      </c>
      <c r="BF206" s="90"/>
      <c r="BG206" s="90"/>
      <c r="BH206" s="90"/>
      <c r="BI206" s="90"/>
      <c r="BJ206" s="90"/>
      <c r="BK206" s="90"/>
      <c r="BL206" s="90"/>
      <c r="BM206" s="90"/>
      <c r="BN206" s="91"/>
      <c r="BO206" s="7" t="s">
        <v>13</v>
      </c>
      <c r="BP206" s="8"/>
      <c r="BQ206" s="8"/>
      <c r="BR206" s="8"/>
      <c r="BS206" s="8"/>
      <c r="BT206" s="8"/>
      <c r="BU206" s="8"/>
      <c r="BV206" s="8"/>
      <c r="BW206" s="9"/>
      <c r="BX206" s="89" t="s">
        <v>14</v>
      </c>
      <c r="BY206" s="90"/>
      <c r="BZ206" s="90"/>
      <c r="CA206" s="90"/>
      <c r="CB206" s="90"/>
      <c r="CC206" s="90"/>
      <c r="CD206" s="90"/>
      <c r="CE206" s="90"/>
      <c r="CF206" s="90"/>
      <c r="CG206" s="91"/>
      <c r="CH206" s="89" t="s">
        <v>15</v>
      </c>
      <c r="CI206" s="90"/>
      <c r="CJ206" s="90"/>
      <c r="CK206" s="90"/>
      <c r="CL206" s="90"/>
      <c r="CM206" s="91"/>
      <c r="CN206" s="10" t="s">
        <v>16</v>
      </c>
      <c r="CO206" s="10" t="s">
        <v>17</v>
      </c>
      <c r="CP206" s="11" t="s">
        <v>3</v>
      </c>
      <c r="CQ206" s="11"/>
      <c r="CR206" s="11"/>
      <c r="CS206" s="11"/>
      <c r="CT206" s="11"/>
      <c r="CU206" s="11"/>
      <c r="CV206" s="11"/>
      <c r="CW206" s="11"/>
      <c r="CX206" s="71" t="s">
        <v>218</v>
      </c>
      <c r="CY206" s="71"/>
      <c r="CZ206" s="71"/>
      <c r="DA206" s="71"/>
      <c r="DB206" s="71"/>
      <c r="DC206" s="71"/>
      <c r="DD206" s="10" t="s">
        <v>325</v>
      </c>
    </row>
    <row r="207" spans="1:108" ht="168.75" x14ac:dyDescent="0.2">
      <c r="A207" s="12" t="s">
        <v>4</v>
      </c>
      <c r="B207" s="12"/>
      <c r="C207" s="12"/>
      <c r="D207" s="13"/>
      <c r="E207" s="14"/>
      <c r="F207" s="15" t="s">
        <v>18</v>
      </c>
      <c r="G207" s="16" t="s">
        <v>19</v>
      </c>
      <c r="H207" s="16" t="s">
        <v>20</v>
      </c>
      <c r="I207" s="16" t="s">
        <v>21</v>
      </c>
      <c r="J207" s="16" t="s">
        <v>22</v>
      </c>
      <c r="K207" s="16" t="s">
        <v>23</v>
      </c>
      <c r="L207" s="16" t="s">
        <v>24</v>
      </c>
      <c r="M207" s="16" t="s">
        <v>25</v>
      </c>
      <c r="N207" s="16" t="s">
        <v>26</v>
      </c>
      <c r="O207" s="16" t="s">
        <v>27</v>
      </c>
      <c r="P207" s="15" t="s">
        <v>28</v>
      </c>
      <c r="Q207" s="16" t="s">
        <v>29</v>
      </c>
      <c r="R207" s="16" t="s">
        <v>30</v>
      </c>
      <c r="S207" s="16" t="s">
        <v>31</v>
      </c>
      <c r="T207" s="16" t="s">
        <v>32</v>
      </c>
      <c r="U207" s="16" t="s">
        <v>33</v>
      </c>
      <c r="V207" s="16" t="s">
        <v>34</v>
      </c>
      <c r="W207" s="16" t="s">
        <v>35</v>
      </c>
      <c r="X207" s="16" t="s">
        <v>36</v>
      </c>
      <c r="Y207" s="16" t="s">
        <v>37</v>
      </c>
      <c r="Z207" s="15" t="s">
        <v>38</v>
      </c>
      <c r="AA207" s="16" t="s">
        <v>39</v>
      </c>
      <c r="AB207" s="17" t="s">
        <v>40</v>
      </c>
      <c r="AC207" s="16" t="s">
        <v>41</v>
      </c>
      <c r="AD207" s="16" t="s">
        <v>42</v>
      </c>
      <c r="AE207" s="16" t="s">
        <v>43</v>
      </c>
      <c r="AF207" s="16" t="s">
        <v>44</v>
      </c>
      <c r="AG207" s="16" t="s">
        <v>45</v>
      </c>
      <c r="AH207" s="16" t="s">
        <v>46</v>
      </c>
      <c r="AI207" s="15" t="s">
        <v>47</v>
      </c>
      <c r="AJ207" s="16" t="s">
        <v>48</v>
      </c>
      <c r="AK207" s="16" t="s">
        <v>49</v>
      </c>
      <c r="AL207" s="16" t="s">
        <v>50</v>
      </c>
      <c r="AM207" s="16" t="s">
        <v>51</v>
      </c>
      <c r="AN207" s="16" t="s">
        <v>52</v>
      </c>
      <c r="AO207" s="16" t="s">
        <v>53</v>
      </c>
      <c r="AP207" s="16" t="s">
        <v>54</v>
      </c>
      <c r="AQ207" s="16" t="s">
        <v>55</v>
      </c>
      <c r="AR207" s="16" t="s">
        <v>56</v>
      </c>
      <c r="AS207" s="16" t="s">
        <v>57</v>
      </c>
      <c r="AT207" s="16" t="s">
        <v>58</v>
      </c>
      <c r="AU207" s="16" t="s">
        <v>59</v>
      </c>
      <c r="AV207" s="15" t="s">
        <v>60</v>
      </c>
      <c r="AW207" s="16" t="s">
        <v>61</v>
      </c>
      <c r="AX207" s="16" t="s">
        <v>62</v>
      </c>
      <c r="AY207" s="16" t="s">
        <v>63</v>
      </c>
      <c r="AZ207" s="16" t="s">
        <v>64</v>
      </c>
      <c r="BA207" s="16" t="s">
        <v>65</v>
      </c>
      <c r="BB207" s="16" t="s">
        <v>66</v>
      </c>
      <c r="BC207" s="16" t="s">
        <v>67</v>
      </c>
      <c r="BD207" s="16" t="s">
        <v>68</v>
      </c>
      <c r="BE207" s="15" t="s">
        <v>69</v>
      </c>
      <c r="BF207" s="16" t="s">
        <v>70</v>
      </c>
      <c r="BG207" s="16" t="s">
        <v>71</v>
      </c>
      <c r="BH207" s="16" t="s">
        <v>72</v>
      </c>
      <c r="BI207" s="16" t="s">
        <v>73</v>
      </c>
      <c r="BJ207" s="16" t="s">
        <v>74</v>
      </c>
      <c r="BK207" s="16" t="s">
        <v>75</v>
      </c>
      <c r="BL207" s="16" t="s">
        <v>76</v>
      </c>
      <c r="BM207" s="16" t="s">
        <v>77</v>
      </c>
      <c r="BN207" s="16" t="s">
        <v>78</v>
      </c>
      <c r="BO207" s="15" t="s">
        <v>79</v>
      </c>
      <c r="BP207" s="16" t="s">
        <v>80</v>
      </c>
      <c r="BQ207" s="16" t="s">
        <v>81</v>
      </c>
      <c r="BR207" s="16" t="s">
        <v>82</v>
      </c>
      <c r="BS207" s="16" t="s">
        <v>83</v>
      </c>
      <c r="BT207" s="16" t="s">
        <v>84</v>
      </c>
      <c r="BU207" s="16" t="s">
        <v>85</v>
      </c>
      <c r="BV207" s="17" t="s">
        <v>86</v>
      </c>
      <c r="BW207" s="16" t="s">
        <v>87</v>
      </c>
      <c r="BX207" s="15" t="s">
        <v>88</v>
      </c>
      <c r="BY207" s="16" t="s">
        <v>89</v>
      </c>
      <c r="BZ207" s="16" t="s">
        <v>90</v>
      </c>
      <c r="CA207" s="16" t="s">
        <v>91</v>
      </c>
      <c r="CB207" s="16" t="s">
        <v>92</v>
      </c>
      <c r="CC207" s="16" t="s">
        <v>93</v>
      </c>
      <c r="CD207" s="16" t="s">
        <v>94</v>
      </c>
      <c r="CE207" s="16" t="s">
        <v>95</v>
      </c>
      <c r="CF207" s="16" t="s">
        <v>96</v>
      </c>
      <c r="CG207" s="16" t="s">
        <v>97</v>
      </c>
      <c r="CH207" s="15" t="s">
        <v>98</v>
      </c>
      <c r="CI207" s="16" t="s">
        <v>99</v>
      </c>
      <c r="CJ207" s="16" t="s">
        <v>100</v>
      </c>
      <c r="CK207" s="16" t="s">
        <v>101</v>
      </c>
      <c r="CL207" s="16" t="s">
        <v>102</v>
      </c>
      <c r="CM207" s="16" t="s">
        <v>103</v>
      </c>
      <c r="CN207" s="69"/>
      <c r="CO207" s="69"/>
      <c r="CP207" s="35" t="s">
        <v>104</v>
      </c>
      <c r="CQ207" s="35" t="s">
        <v>105</v>
      </c>
      <c r="CR207" s="35" t="s">
        <v>106</v>
      </c>
      <c r="CS207" s="35" t="s">
        <v>107</v>
      </c>
      <c r="CT207" s="35" t="s">
        <v>323</v>
      </c>
      <c r="CU207" s="35" t="s">
        <v>108</v>
      </c>
      <c r="CV207" s="35" t="s">
        <v>109</v>
      </c>
      <c r="CW207" s="35" t="s">
        <v>110</v>
      </c>
      <c r="CX207" s="72" t="s">
        <v>324</v>
      </c>
      <c r="CY207" s="72" t="s">
        <v>241</v>
      </c>
      <c r="CZ207" s="72" t="s">
        <v>242</v>
      </c>
      <c r="DA207" s="72" t="s">
        <v>243</v>
      </c>
      <c r="DB207" s="72" t="s">
        <v>244</v>
      </c>
      <c r="DC207" s="72" t="s">
        <v>245</v>
      </c>
      <c r="DD207" s="69"/>
    </row>
    <row r="208" spans="1:108" x14ac:dyDescent="0.2">
      <c r="A208" s="3" t="s">
        <v>217</v>
      </c>
      <c r="B208" s="106" t="s">
        <v>256</v>
      </c>
      <c r="C208" s="106"/>
      <c r="D208" s="106"/>
      <c r="E208" s="106">
        <f t="shared" ref="E208:E214" si="75">SUM(F208:DC208)</f>
        <v>9993600</v>
      </c>
      <c r="F208" s="106">
        <f t="shared" ref="F208:AK208" si="76">SUM(F166)</f>
        <v>0</v>
      </c>
      <c r="G208" s="106">
        <f t="shared" si="76"/>
        <v>0</v>
      </c>
      <c r="H208" s="106">
        <f t="shared" si="76"/>
        <v>172800</v>
      </c>
      <c r="I208" s="106">
        <f t="shared" si="76"/>
        <v>0</v>
      </c>
      <c r="J208" s="106">
        <f t="shared" si="76"/>
        <v>144000</v>
      </c>
      <c r="K208" s="106">
        <f t="shared" si="76"/>
        <v>0</v>
      </c>
      <c r="L208" s="106">
        <f t="shared" si="76"/>
        <v>192000</v>
      </c>
      <c r="M208" s="106">
        <f t="shared" si="76"/>
        <v>432000</v>
      </c>
      <c r="N208" s="106">
        <f t="shared" si="76"/>
        <v>0</v>
      </c>
      <c r="O208" s="106">
        <f t="shared" si="76"/>
        <v>192000</v>
      </c>
      <c r="P208" s="106">
        <f t="shared" si="76"/>
        <v>0</v>
      </c>
      <c r="Q208" s="106">
        <f t="shared" si="76"/>
        <v>0</v>
      </c>
      <c r="R208" s="106">
        <f t="shared" si="76"/>
        <v>96000</v>
      </c>
      <c r="S208" s="106">
        <f t="shared" si="76"/>
        <v>0</v>
      </c>
      <c r="T208" s="106">
        <f t="shared" si="76"/>
        <v>76800</v>
      </c>
      <c r="U208" s="106">
        <f t="shared" si="76"/>
        <v>96000</v>
      </c>
      <c r="V208" s="106">
        <f t="shared" si="76"/>
        <v>38400</v>
      </c>
      <c r="W208" s="106">
        <f t="shared" si="76"/>
        <v>0</v>
      </c>
      <c r="X208" s="106">
        <f t="shared" si="76"/>
        <v>38400</v>
      </c>
      <c r="Y208" s="106">
        <f t="shared" si="76"/>
        <v>211200</v>
      </c>
      <c r="Z208" s="106">
        <f t="shared" si="76"/>
        <v>0</v>
      </c>
      <c r="AA208" s="106">
        <f t="shared" si="76"/>
        <v>220800</v>
      </c>
      <c r="AB208" s="106">
        <f t="shared" si="76"/>
        <v>422400</v>
      </c>
      <c r="AC208" s="106">
        <f t="shared" si="76"/>
        <v>259200</v>
      </c>
      <c r="AD208" s="106">
        <f t="shared" si="76"/>
        <v>144000</v>
      </c>
      <c r="AE208" s="106">
        <f t="shared" si="76"/>
        <v>412800</v>
      </c>
      <c r="AF208" s="106">
        <f t="shared" si="76"/>
        <v>585600</v>
      </c>
      <c r="AG208" s="106">
        <f t="shared" si="76"/>
        <v>211200</v>
      </c>
      <c r="AH208" s="106">
        <f t="shared" si="76"/>
        <v>153600</v>
      </c>
      <c r="AI208" s="106">
        <f t="shared" si="76"/>
        <v>0</v>
      </c>
      <c r="AJ208" s="106">
        <f t="shared" si="76"/>
        <v>144000</v>
      </c>
      <c r="AK208" s="106">
        <f t="shared" si="76"/>
        <v>259200</v>
      </c>
      <c r="AL208" s="106">
        <f t="shared" ref="AL208:BR208" si="77">SUM(AL166)</f>
        <v>288000</v>
      </c>
      <c r="AM208" s="106">
        <f t="shared" si="77"/>
        <v>230400</v>
      </c>
      <c r="AN208" s="106">
        <f t="shared" si="77"/>
        <v>67200</v>
      </c>
      <c r="AO208" s="106">
        <f t="shared" si="77"/>
        <v>38400</v>
      </c>
      <c r="AP208" s="106">
        <f t="shared" si="77"/>
        <v>48000</v>
      </c>
      <c r="AQ208" s="106">
        <f t="shared" si="77"/>
        <v>374400</v>
      </c>
      <c r="AR208" s="106">
        <f t="shared" si="77"/>
        <v>105600</v>
      </c>
      <c r="AS208" s="106">
        <f t="shared" si="77"/>
        <v>336000</v>
      </c>
      <c r="AT208" s="106">
        <f t="shared" si="77"/>
        <v>48000</v>
      </c>
      <c r="AU208" s="106">
        <f t="shared" si="77"/>
        <v>48000</v>
      </c>
      <c r="AV208" s="106">
        <f t="shared" si="77"/>
        <v>0</v>
      </c>
      <c r="AW208" s="106">
        <f t="shared" si="77"/>
        <v>556800</v>
      </c>
      <c r="AX208" s="106">
        <f t="shared" si="77"/>
        <v>124800</v>
      </c>
      <c r="AY208" s="106">
        <f t="shared" si="77"/>
        <v>96000</v>
      </c>
      <c r="AZ208" s="106">
        <f t="shared" si="77"/>
        <v>86400</v>
      </c>
      <c r="BA208" s="106">
        <f t="shared" si="77"/>
        <v>86400</v>
      </c>
      <c r="BB208" s="106">
        <f t="shared" si="77"/>
        <v>67200</v>
      </c>
      <c r="BC208" s="106">
        <f t="shared" si="77"/>
        <v>67200</v>
      </c>
      <c r="BD208" s="106">
        <f t="shared" si="77"/>
        <v>67200</v>
      </c>
      <c r="BE208" s="106">
        <f t="shared" si="77"/>
        <v>0</v>
      </c>
      <c r="BF208" s="106">
        <f t="shared" si="77"/>
        <v>76800</v>
      </c>
      <c r="BG208" s="106">
        <f t="shared" si="77"/>
        <v>0</v>
      </c>
      <c r="BH208" s="106">
        <f t="shared" si="77"/>
        <v>144000</v>
      </c>
      <c r="BI208" s="106">
        <f t="shared" si="77"/>
        <v>249600</v>
      </c>
      <c r="BJ208" s="106">
        <f t="shared" si="77"/>
        <v>278400</v>
      </c>
      <c r="BK208" s="106">
        <f t="shared" si="77"/>
        <v>0</v>
      </c>
      <c r="BL208" s="106">
        <f t="shared" si="77"/>
        <v>0</v>
      </c>
      <c r="BM208" s="106">
        <f t="shared" si="77"/>
        <v>38400</v>
      </c>
      <c r="BN208" s="106">
        <f t="shared" si="77"/>
        <v>124800</v>
      </c>
      <c r="BO208" s="106">
        <f t="shared" si="77"/>
        <v>0</v>
      </c>
      <c r="BP208" s="106">
        <f t="shared" si="77"/>
        <v>172800</v>
      </c>
      <c r="BQ208" s="106">
        <f t="shared" si="77"/>
        <v>144000</v>
      </c>
      <c r="BR208" s="106">
        <f t="shared" si="77"/>
        <v>0</v>
      </c>
      <c r="BS208" s="106">
        <f t="shared" ref="BS208:DC208" si="78">SUM(BS166)</f>
        <v>115200</v>
      </c>
      <c r="BT208" s="106">
        <f t="shared" si="78"/>
        <v>172800</v>
      </c>
      <c r="BU208" s="106">
        <f t="shared" si="78"/>
        <v>105600</v>
      </c>
      <c r="BV208" s="106">
        <f t="shared" si="78"/>
        <v>0</v>
      </c>
      <c r="BW208" s="106">
        <f t="shared" si="78"/>
        <v>297600</v>
      </c>
      <c r="BX208" s="106">
        <f t="shared" si="78"/>
        <v>0</v>
      </c>
      <c r="BY208" s="106">
        <f t="shared" si="78"/>
        <v>0</v>
      </c>
      <c r="BZ208" s="106">
        <f t="shared" si="78"/>
        <v>0</v>
      </c>
      <c r="CA208" s="106">
        <f t="shared" si="78"/>
        <v>192000</v>
      </c>
      <c r="CB208" s="106">
        <f t="shared" si="78"/>
        <v>0</v>
      </c>
      <c r="CC208" s="106">
        <f t="shared" si="78"/>
        <v>48000</v>
      </c>
      <c r="CD208" s="106">
        <f t="shared" si="78"/>
        <v>19200</v>
      </c>
      <c r="CE208" s="106">
        <f t="shared" si="78"/>
        <v>96000</v>
      </c>
      <c r="CF208" s="106">
        <f t="shared" si="78"/>
        <v>0</v>
      </c>
      <c r="CG208" s="106">
        <f t="shared" si="78"/>
        <v>192000</v>
      </c>
      <c r="CH208" s="106">
        <f t="shared" si="78"/>
        <v>0</v>
      </c>
      <c r="CI208" s="106">
        <f t="shared" si="78"/>
        <v>0</v>
      </c>
      <c r="CJ208" s="106">
        <f t="shared" si="78"/>
        <v>0</v>
      </c>
      <c r="CK208" s="106">
        <f t="shared" si="78"/>
        <v>96000</v>
      </c>
      <c r="CL208" s="106">
        <f t="shared" si="78"/>
        <v>144000</v>
      </c>
      <c r="CM208" s="106">
        <f t="shared" si="78"/>
        <v>48000</v>
      </c>
      <c r="CN208" s="106">
        <f t="shared" si="78"/>
        <v>0</v>
      </c>
      <c r="CO208" s="106">
        <f t="shared" si="78"/>
        <v>0</v>
      </c>
      <c r="CP208" s="106">
        <f t="shared" si="78"/>
        <v>0</v>
      </c>
      <c r="CQ208" s="106">
        <f t="shared" si="78"/>
        <v>0</v>
      </c>
      <c r="CR208" s="106">
        <f t="shared" si="78"/>
        <v>0</v>
      </c>
      <c r="CS208" s="106">
        <f t="shared" si="78"/>
        <v>0</v>
      </c>
      <c r="CT208" s="106">
        <f t="shared" si="78"/>
        <v>0</v>
      </c>
      <c r="CU208" s="106">
        <f t="shared" si="78"/>
        <v>0</v>
      </c>
      <c r="CV208" s="106">
        <f t="shared" si="78"/>
        <v>0</v>
      </c>
      <c r="CW208" s="106">
        <f t="shared" si="78"/>
        <v>0</v>
      </c>
      <c r="CX208" s="106">
        <f t="shared" si="78"/>
        <v>0</v>
      </c>
      <c r="CY208" s="106">
        <f t="shared" si="78"/>
        <v>0</v>
      </c>
      <c r="CZ208" s="106">
        <f t="shared" si="78"/>
        <v>0</v>
      </c>
      <c r="DA208" s="106">
        <f t="shared" si="78"/>
        <v>0</v>
      </c>
      <c r="DB208" s="106">
        <f t="shared" si="78"/>
        <v>0</v>
      </c>
      <c r="DC208" s="106">
        <f t="shared" si="78"/>
        <v>0</v>
      </c>
      <c r="DD208" s="106">
        <f t="shared" ref="DD208" si="79">SUM(DD166)</f>
        <v>0</v>
      </c>
    </row>
    <row r="209" spans="1:108" x14ac:dyDescent="0.2">
      <c r="A209" s="3"/>
      <c r="B209" s="107" t="s">
        <v>285</v>
      </c>
      <c r="C209" s="107"/>
      <c r="D209" s="107"/>
      <c r="E209" s="107">
        <f t="shared" si="75"/>
        <v>836100</v>
      </c>
      <c r="F209" s="107">
        <f t="shared" ref="F209:AK209" si="80">SUM(F43+F108+F200+F201)</f>
        <v>0</v>
      </c>
      <c r="G209" s="107">
        <f t="shared" si="80"/>
        <v>2200</v>
      </c>
      <c r="H209" s="107">
        <f t="shared" si="80"/>
        <v>3500</v>
      </c>
      <c r="I209" s="107">
        <f t="shared" si="80"/>
        <v>2200</v>
      </c>
      <c r="J209" s="107">
        <f t="shared" si="80"/>
        <v>2200</v>
      </c>
      <c r="K209" s="107">
        <f t="shared" si="80"/>
        <v>2200</v>
      </c>
      <c r="L209" s="107">
        <f t="shared" si="80"/>
        <v>800</v>
      </c>
      <c r="M209" s="107">
        <f t="shared" si="80"/>
        <v>400</v>
      </c>
      <c r="N209" s="107">
        <f t="shared" si="80"/>
        <v>2200</v>
      </c>
      <c r="O209" s="107">
        <f t="shared" si="80"/>
        <v>2700</v>
      </c>
      <c r="P209" s="107">
        <f t="shared" si="80"/>
        <v>40000</v>
      </c>
      <c r="Q209" s="107">
        <f t="shared" si="80"/>
        <v>5700</v>
      </c>
      <c r="R209" s="107">
        <f t="shared" si="80"/>
        <v>10300</v>
      </c>
      <c r="S209" s="107">
        <f t="shared" si="80"/>
        <v>11000</v>
      </c>
      <c r="T209" s="107">
        <f t="shared" si="80"/>
        <v>3600</v>
      </c>
      <c r="U209" s="107">
        <f t="shared" si="80"/>
        <v>8100</v>
      </c>
      <c r="V209" s="107">
        <f t="shared" si="80"/>
        <v>9800</v>
      </c>
      <c r="W209" s="107">
        <f t="shared" si="80"/>
        <v>4500</v>
      </c>
      <c r="X209" s="107">
        <f t="shared" si="80"/>
        <v>2200</v>
      </c>
      <c r="Y209" s="107">
        <f t="shared" si="80"/>
        <v>49700</v>
      </c>
      <c r="Z209" s="107">
        <f t="shared" si="80"/>
        <v>0</v>
      </c>
      <c r="AA209" s="107">
        <f t="shared" si="80"/>
        <v>22500</v>
      </c>
      <c r="AB209" s="107">
        <f t="shared" si="80"/>
        <v>8900</v>
      </c>
      <c r="AC209" s="107">
        <f t="shared" si="80"/>
        <v>9400</v>
      </c>
      <c r="AD209" s="107">
        <f t="shared" si="80"/>
        <v>22200</v>
      </c>
      <c r="AE209" s="107">
        <f t="shared" si="80"/>
        <v>4900</v>
      </c>
      <c r="AF209" s="107">
        <f t="shared" si="80"/>
        <v>5200</v>
      </c>
      <c r="AG209" s="107">
        <f t="shared" si="80"/>
        <v>5700</v>
      </c>
      <c r="AH209" s="107">
        <f t="shared" si="80"/>
        <v>22100</v>
      </c>
      <c r="AI209" s="107">
        <f t="shared" si="80"/>
        <v>0</v>
      </c>
      <c r="AJ209" s="107">
        <f t="shared" si="80"/>
        <v>3100</v>
      </c>
      <c r="AK209" s="107">
        <f t="shared" si="80"/>
        <v>2800</v>
      </c>
      <c r="AL209" s="107">
        <f t="shared" ref="AL209:BQ209" si="81">SUM(AL43+AL108+AL200+AL201)</f>
        <v>2400</v>
      </c>
      <c r="AM209" s="107">
        <f t="shared" si="81"/>
        <v>1700</v>
      </c>
      <c r="AN209" s="107">
        <f t="shared" si="81"/>
        <v>11700</v>
      </c>
      <c r="AO209" s="107">
        <f t="shared" si="81"/>
        <v>11800</v>
      </c>
      <c r="AP209" s="107">
        <f t="shared" si="81"/>
        <v>1500</v>
      </c>
      <c r="AQ209" s="107">
        <f t="shared" si="81"/>
        <v>2700</v>
      </c>
      <c r="AR209" s="107">
        <f t="shared" si="81"/>
        <v>11600</v>
      </c>
      <c r="AS209" s="107">
        <f t="shared" si="81"/>
        <v>1500</v>
      </c>
      <c r="AT209" s="107">
        <f t="shared" si="81"/>
        <v>11800</v>
      </c>
      <c r="AU209" s="107">
        <f t="shared" si="81"/>
        <v>5400</v>
      </c>
      <c r="AV209" s="107">
        <f t="shared" si="81"/>
        <v>26400</v>
      </c>
      <c r="AW209" s="107">
        <f t="shared" si="81"/>
        <v>18500</v>
      </c>
      <c r="AX209" s="107">
        <f t="shared" si="81"/>
        <v>7200</v>
      </c>
      <c r="AY209" s="107">
        <f t="shared" si="81"/>
        <v>16100</v>
      </c>
      <c r="AZ209" s="107">
        <f t="shared" si="81"/>
        <v>11800</v>
      </c>
      <c r="BA209" s="107">
        <f t="shared" si="81"/>
        <v>16300</v>
      </c>
      <c r="BB209" s="107">
        <f t="shared" si="81"/>
        <v>21800</v>
      </c>
      <c r="BC209" s="107">
        <f t="shared" si="81"/>
        <v>15200</v>
      </c>
      <c r="BD209" s="107">
        <f t="shared" si="81"/>
        <v>15900</v>
      </c>
      <c r="BE209" s="107">
        <f t="shared" si="81"/>
        <v>0</v>
      </c>
      <c r="BF209" s="107">
        <f t="shared" si="81"/>
        <v>12000</v>
      </c>
      <c r="BG209" s="107">
        <f t="shared" si="81"/>
        <v>6700</v>
      </c>
      <c r="BH209" s="107">
        <f t="shared" si="81"/>
        <v>14400</v>
      </c>
      <c r="BI209" s="107">
        <f t="shared" si="81"/>
        <v>2400</v>
      </c>
      <c r="BJ209" s="107">
        <f t="shared" si="81"/>
        <v>12900</v>
      </c>
      <c r="BK209" s="107">
        <f t="shared" si="81"/>
        <v>21300</v>
      </c>
      <c r="BL209" s="107">
        <f t="shared" si="81"/>
        <v>21400</v>
      </c>
      <c r="BM209" s="107">
        <f t="shared" si="81"/>
        <v>12500</v>
      </c>
      <c r="BN209" s="107">
        <f t="shared" si="81"/>
        <v>12000</v>
      </c>
      <c r="BO209" s="107">
        <f t="shared" si="81"/>
        <v>0</v>
      </c>
      <c r="BP209" s="107">
        <f t="shared" si="81"/>
        <v>15800</v>
      </c>
      <c r="BQ209" s="107">
        <f t="shared" si="81"/>
        <v>11300</v>
      </c>
      <c r="BR209" s="107">
        <f t="shared" ref="BR209:CW209" si="82">SUM(BR43+BR108+BR200+BR201)</f>
        <v>1600</v>
      </c>
      <c r="BS209" s="107">
        <f t="shared" si="82"/>
        <v>20700</v>
      </c>
      <c r="BT209" s="107">
        <f t="shared" si="82"/>
        <v>20400</v>
      </c>
      <c r="BU209" s="107">
        <f t="shared" si="82"/>
        <v>2200</v>
      </c>
      <c r="BV209" s="107">
        <f t="shared" si="82"/>
        <v>2200</v>
      </c>
      <c r="BW209" s="107">
        <f t="shared" si="82"/>
        <v>20800</v>
      </c>
      <c r="BX209" s="107">
        <f t="shared" si="82"/>
        <v>0</v>
      </c>
      <c r="BY209" s="107">
        <f t="shared" si="82"/>
        <v>11400</v>
      </c>
      <c r="BZ209" s="107">
        <f t="shared" si="82"/>
        <v>2300</v>
      </c>
      <c r="CA209" s="107">
        <f t="shared" si="82"/>
        <v>2600</v>
      </c>
      <c r="CB209" s="107">
        <f t="shared" si="82"/>
        <v>2200</v>
      </c>
      <c r="CC209" s="107">
        <f t="shared" si="82"/>
        <v>2200</v>
      </c>
      <c r="CD209" s="107">
        <f t="shared" si="82"/>
        <v>2700</v>
      </c>
      <c r="CE209" s="107">
        <f t="shared" si="82"/>
        <v>14600</v>
      </c>
      <c r="CF209" s="107">
        <f t="shared" si="82"/>
        <v>14400</v>
      </c>
      <c r="CG209" s="107">
        <f t="shared" si="82"/>
        <v>12200</v>
      </c>
      <c r="CH209" s="107">
        <f t="shared" si="82"/>
        <v>0</v>
      </c>
      <c r="CI209" s="107">
        <f t="shared" si="82"/>
        <v>20800</v>
      </c>
      <c r="CJ209" s="107">
        <f t="shared" si="82"/>
        <v>20500</v>
      </c>
      <c r="CK209" s="107">
        <f t="shared" si="82"/>
        <v>13900</v>
      </c>
      <c r="CL209" s="107">
        <f t="shared" si="82"/>
        <v>12500</v>
      </c>
      <c r="CM209" s="107">
        <f t="shared" si="82"/>
        <v>11800</v>
      </c>
      <c r="CN209" s="107">
        <f t="shared" si="82"/>
        <v>0</v>
      </c>
      <c r="CO209" s="107">
        <f t="shared" si="82"/>
        <v>0</v>
      </c>
      <c r="CP209" s="107">
        <f t="shared" si="82"/>
        <v>0</v>
      </c>
      <c r="CQ209" s="107">
        <f t="shared" si="82"/>
        <v>0</v>
      </c>
      <c r="CR209" s="107">
        <f t="shared" si="82"/>
        <v>0</v>
      </c>
      <c r="CS209" s="107">
        <f t="shared" si="82"/>
        <v>0</v>
      </c>
      <c r="CT209" s="107">
        <f t="shared" si="82"/>
        <v>0</v>
      </c>
      <c r="CU209" s="107">
        <f t="shared" si="82"/>
        <v>0</v>
      </c>
      <c r="CV209" s="107">
        <f t="shared" si="82"/>
        <v>0</v>
      </c>
      <c r="CW209" s="107">
        <f t="shared" si="82"/>
        <v>0</v>
      </c>
      <c r="CX209" s="107">
        <f t="shared" ref="CX209:DD209" si="83">SUM(CX43+CX108+CX200+CX201)</f>
        <v>0</v>
      </c>
      <c r="CY209" s="107">
        <f t="shared" si="83"/>
        <v>0</v>
      </c>
      <c r="CZ209" s="107">
        <f t="shared" si="83"/>
        <v>0</v>
      </c>
      <c r="DA209" s="107">
        <f t="shared" si="83"/>
        <v>0</v>
      </c>
      <c r="DB209" s="107">
        <f t="shared" si="83"/>
        <v>0</v>
      </c>
      <c r="DC209" s="107">
        <f t="shared" si="83"/>
        <v>0</v>
      </c>
      <c r="DD209" s="107">
        <f t="shared" si="83"/>
        <v>0</v>
      </c>
    </row>
    <row r="210" spans="1:108" x14ac:dyDescent="0.2">
      <c r="A210" s="3"/>
      <c r="B210" s="106" t="s">
        <v>286</v>
      </c>
      <c r="C210" s="106"/>
      <c r="D210" s="106"/>
      <c r="E210" s="106">
        <f t="shared" si="75"/>
        <v>1741400</v>
      </c>
      <c r="F210" s="106">
        <f t="shared" ref="F210:AK210" si="84">SUM(F44+F109+F150)</f>
        <v>59900</v>
      </c>
      <c r="G210" s="106">
        <f t="shared" si="84"/>
        <v>600</v>
      </c>
      <c r="H210" s="106">
        <f t="shared" si="84"/>
        <v>4700</v>
      </c>
      <c r="I210" s="106">
        <f t="shared" si="84"/>
        <v>0</v>
      </c>
      <c r="J210" s="106">
        <f t="shared" si="84"/>
        <v>600</v>
      </c>
      <c r="K210" s="106">
        <f t="shared" si="84"/>
        <v>900</v>
      </c>
      <c r="L210" s="106">
        <f t="shared" si="84"/>
        <v>39900</v>
      </c>
      <c r="M210" s="106">
        <f t="shared" si="84"/>
        <v>42100</v>
      </c>
      <c r="N210" s="106">
        <f t="shared" si="84"/>
        <v>600</v>
      </c>
      <c r="O210" s="106">
        <f t="shared" si="84"/>
        <v>4000</v>
      </c>
      <c r="P210" s="106">
        <f t="shared" si="84"/>
        <v>61600</v>
      </c>
      <c r="Q210" s="106">
        <f t="shared" si="84"/>
        <v>2100</v>
      </c>
      <c r="R210" s="106">
        <f t="shared" si="84"/>
        <v>8800</v>
      </c>
      <c r="S210" s="106">
        <f t="shared" si="84"/>
        <v>7800</v>
      </c>
      <c r="T210" s="106">
        <f t="shared" si="84"/>
        <v>3000</v>
      </c>
      <c r="U210" s="106">
        <f t="shared" si="84"/>
        <v>900</v>
      </c>
      <c r="V210" s="106">
        <f t="shared" si="84"/>
        <v>7500</v>
      </c>
      <c r="W210" s="106">
        <f t="shared" si="84"/>
        <v>8400</v>
      </c>
      <c r="X210" s="106">
        <f t="shared" si="84"/>
        <v>900</v>
      </c>
      <c r="Y210" s="106">
        <f t="shared" si="84"/>
        <v>35800</v>
      </c>
      <c r="Z210" s="106">
        <f t="shared" si="84"/>
        <v>68900</v>
      </c>
      <c r="AA210" s="106">
        <f t="shared" si="84"/>
        <v>11500</v>
      </c>
      <c r="AB210" s="106">
        <f t="shared" si="84"/>
        <v>72500</v>
      </c>
      <c r="AC210" s="106">
        <f t="shared" si="84"/>
        <v>64500</v>
      </c>
      <c r="AD210" s="106">
        <f t="shared" si="84"/>
        <v>6900</v>
      </c>
      <c r="AE210" s="106">
        <f t="shared" si="84"/>
        <v>39800</v>
      </c>
      <c r="AF210" s="106">
        <f t="shared" si="84"/>
        <v>49100</v>
      </c>
      <c r="AG210" s="106">
        <f t="shared" si="84"/>
        <v>46500</v>
      </c>
      <c r="AH210" s="106">
        <f t="shared" si="84"/>
        <v>19600</v>
      </c>
      <c r="AI210" s="106">
        <f t="shared" si="84"/>
        <v>16000</v>
      </c>
      <c r="AJ210" s="106">
        <f t="shared" si="84"/>
        <v>58000</v>
      </c>
      <c r="AK210" s="106">
        <f t="shared" si="84"/>
        <v>42900</v>
      </c>
      <c r="AL210" s="106">
        <f t="shared" ref="AL210:BQ210" si="85">SUM(AL44+AL109+AL150)</f>
        <v>42700</v>
      </c>
      <c r="AM210" s="106">
        <f t="shared" si="85"/>
        <v>42800</v>
      </c>
      <c r="AN210" s="106">
        <f t="shared" si="85"/>
        <v>7900</v>
      </c>
      <c r="AO210" s="106">
        <f t="shared" si="85"/>
        <v>3500</v>
      </c>
      <c r="AP210" s="106">
        <f t="shared" si="85"/>
        <v>47700</v>
      </c>
      <c r="AQ210" s="106">
        <f t="shared" si="85"/>
        <v>8300</v>
      </c>
      <c r="AR210" s="106">
        <f t="shared" si="85"/>
        <v>5500</v>
      </c>
      <c r="AS210" s="106">
        <f t="shared" si="85"/>
        <v>43500</v>
      </c>
      <c r="AT210" s="106">
        <f t="shared" si="85"/>
        <v>5500</v>
      </c>
      <c r="AU210" s="106">
        <f t="shared" si="85"/>
        <v>80000</v>
      </c>
      <c r="AV210" s="106">
        <f t="shared" si="85"/>
        <v>13400</v>
      </c>
      <c r="AW210" s="106">
        <f t="shared" si="85"/>
        <v>17400</v>
      </c>
      <c r="AX210" s="106">
        <f t="shared" si="85"/>
        <v>67400</v>
      </c>
      <c r="AY210" s="106">
        <f t="shared" si="85"/>
        <v>3900</v>
      </c>
      <c r="AZ210" s="106">
        <f t="shared" si="85"/>
        <v>2100</v>
      </c>
      <c r="BA210" s="106">
        <f t="shared" si="85"/>
        <v>8500</v>
      </c>
      <c r="BB210" s="106">
        <f t="shared" si="85"/>
        <v>16200</v>
      </c>
      <c r="BC210" s="106">
        <f t="shared" si="85"/>
        <v>8500</v>
      </c>
      <c r="BD210" s="106">
        <f t="shared" si="85"/>
        <v>4200</v>
      </c>
      <c r="BE210" s="106">
        <f t="shared" si="85"/>
        <v>49400</v>
      </c>
      <c r="BF210" s="106">
        <f t="shared" si="85"/>
        <v>12700</v>
      </c>
      <c r="BG210" s="106">
        <f t="shared" si="85"/>
        <v>39600</v>
      </c>
      <c r="BH210" s="106">
        <f t="shared" si="85"/>
        <v>8900</v>
      </c>
      <c r="BI210" s="106">
        <f t="shared" si="85"/>
        <v>10900</v>
      </c>
      <c r="BJ210" s="106">
        <f t="shared" si="85"/>
        <v>28300</v>
      </c>
      <c r="BK210" s="106">
        <f t="shared" si="85"/>
        <v>11800</v>
      </c>
      <c r="BL210" s="106">
        <f t="shared" si="85"/>
        <v>9200</v>
      </c>
      <c r="BM210" s="106">
        <f t="shared" si="85"/>
        <v>6000</v>
      </c>
      <c r="BN210" s="106">
        <f t="shared" si="85"/>
        <v>8800</v>
      </c>
      <c r="BO210" s="106">
        <f t="shared" si="85"/>
        <v>62400</v>
      </c>
      <c r="BP210" s="106">
        <f t="shared" si="85"/>
        <v>13600</v>
      </c>
      <c r="BQ210" s="106">
        <f t="shared" si="85"/>
        <v>12900</v>
      </c>
      <c r="BR210" s="106">
        <f t="shared" ref="BR210:CW210" si="86">SUM(BR44+BR109+BR150)</f>
        <v>43500</v>
      </c>
      <c r="BS210" s="106">
        <f t="shared" si="86"/>
        <v>5700</v>
      </c>
      <c r="BT210" s="106">
        <f t="shared" si="86"/>
        <v>23000</v>
      </c>
      <c r="BU210" s="106">
        <f t="shared" si="86"/>
        <v>0</v>
      </c>
      <c r="BV210" s="106">
        <f t="shared" si="86"/>
        <v>600</v>
      </c>
      <c r="BW210" s="106">
        <f t="shared" si="86"/>
        <v>16200</v>
      </c>
      <c r="BX210" s="106">
        <f t="shared" si="86"/>
        <v>12900</v>
      </c>
      <c r="BY210" s="106">
        <f t="shared" si="86"/>
        <v>3900</v>
      </c>
      <c r="BZ210" s="106">
        <f t="shared" si="86"/>
        <v>7500</v>
      </c>
      <c r="CA210" s="106">
        <f t="shared" si="86"/>
        <v>61700</v>
      </c>
      <c r="CB210" s="106">
        <f t="shared" si="86"/>
        <v>1500</v>
      </c>
      <c r="CC210" s="106">
        <f t="shared" si="86"/>
        <v>300</v>
      </c>
      <c r="CD210" s="106">
        <f t="shared" si="86"/>
        <v>1600</v>
      </c>
      <c r="CE210" s="106">
        <f t="shared" si="86"/>
        <v>8600</v>
      </c>
      <c r="CF210" s="106">
        <f t="shared" si="86"/>
        <v>5200</v>
      </c>
      <c r="CG210" s="106">
        <f t="shared" si="86"/>
        <v>13600</v>
      </c>
      <c r="CH210" s="106">
        <f t="shared" si="86"/>
        <v>30400</v>
      </c>
      <c r="CI210" s="106">
        <f t="shared" si="86"/>
        <v>1900</v>
      </c>
      <c r="CJ210" s="106">
        <f t="shared" si="86"/>
        <v>3900</v>
      </c>
      <c r="CK210" s="106">
        <f t="shared" si="86"/>
        <v>4900</v>
      </c>
      <c r="CL210" s="106">
        <f t="shared" si="86"/>
        <v>3700</v>
      </c>
      <c r="CM210" s="106">
        <f t="shared" si="86"/>
        <v>1000</v>
      </c>
      <c r="CN210" s="106">
        <f t="shared" si="86"/>
        <v>0</v>
      </c>
      <c r="CO210" s="106">
        <f t="shared" si="86"/>
        <v>0</v>
      </c>
      <c r="CP210" s="106">
        <f t="shared" si="86"/>
        <v>0</v>
      </c>
      <c r="CQ210" s="106">
        <f t="shared" si="86"/>
        <v>0</v>
      </c>
      <c r="CR210" s="106">
        <f t="shared" si="86"/>
        <v>0</v>
      </c>
      <c r="CS210" s="106">
        <f t="shared" si="86"/>
        <v>0</v>
      </c>
      <c r="CT210" s="106">
        <f t="shared" si="86"/>
        <v>0</v>
      </c>
      <c r="CU210" s="106">
        <f t="shared" si="86"/>
        <v>0</v>
      </c>
      <c r="CV210" s="106">
        <f t="shared" si="86"/>
        <v>0</v>
      </c>
      <c r="CW210" s="106">
        <f t="shared" si="86"/>
        <v>0</v>
      </c>
      <c r="CX210" s="106">
        <f t="shared" ref="CX210:DD210" si="87">SUM(CX44+CX109+CX150)</f>
        <v>0</v>
      </c>
      <c r="CY210" s="106">
        <f t="shared" si="87"/>
        <v>0</v>
      </c>
      <c r="CZ210" s="106">
        <f t="shared" si="87"/>
        <v>0</v>
      </c>
      <c r="DA210" s="106">
        <f t="shared" si="87"/>
        <v>0</v>
      </c>
      <c r="DB210" s="106">
        <f t="shared" si="87"/>
        <v>0</v>
      </c>
      <c r="DC210" s="106">
        <f t="shared" si="87"/>
        <v>0</v>
      </c>
      <c r="DD210" s="106">
        <f t="shared" si="87"/>
        <v>0</v>
      </c>
    </row>
    <row r="211" spans="1:108" x14ac:dyDescent="0.2">
      <c r="A211" s="3"/>
      <c r="B211" s="108" t="s">
        <v>288</v>
      </c>
      <c r="C211" s="108"/>
      <c r="D211" s="108"/>
      <c r="E211" s="108">
        <f t="shared" si="75"/>
        <v>4616400</v>
      </c>
      <c r="F211" s="108">
        <f t="shared" ref="F211:AK211" si="88">SUM(F169+F188)</f>
        <v>40000</v>
      </c>
      <c r="G211" s="108">
        <f t="shared" si="88"/>
        <v>74100</v>
      </c>
      <c r="H211" s="108">
        <f t="shared" si="88"/>
        <v>27500</v>
      </c>
      <c r="I211" s="108">
        <f t="shared" si="88"/>
        <v>23400</v>
      </c>
      <c r="J211" s="108">
        <f t="shared" si="88"/>
        <v>34800</v>
      </c>
      <c r="K211" s="108">
        <f t="shared" si="88"/>
        <v>37300</v>
      </c>
      <c r="L211" s="108">
        <f t="shared" si="88"/>
        <v>72600</v>
      </c>
      <c r="M211" s="108">
        <f t="shared" si="88"/>
        <v>39100</v>
      </c>
      <c r="N211" s="108">
        <f t="shared" si="88"/>
        <v>26800</v>
      </c>
      <c r="O211" s="108">
        <f t="shared" si="88"/>
        <v>70300</v>
      </c>
      <c r="P211" s="108">
        <f t="shared" si="88"/>
        <v>40000</v>
      </c>
      <c r="Q211" s="108">
        <f t="shared" si="88"/>
        <v>22500</v>
      </c>
      <c r="R211" s="108">
        <f t="shared" si="88"/>
        <v>59000</v>
      </c>
      <c r="S211" s="108">
        <f t="shared" si="88"/>
        <v>171000</v>
      </c>
      <c r="T211" s="108">
        <f t="shared" si="88"/>
        <v>16400</v>
      </c>
      <c r="U211" s="108">
        <f t="shared" si="88"/>
        <v>27100</v>
      </c>
      <c r="V211" s="108">
        <f t="shared" si="88"/>
        <v>35800</v>
      </c>
      <c r="W211" s="108">
        <f t="shared" si="88"/>
        <v>33600</v>
      </c>
      <c r="X211" s="108">
        <f t="shared" si="88"/>
        <v>16300</v>
      </c>
      <c r="Y211" s="108">
        <f t="shared" si="88"/>
        <v>31400</v>
      </c>
      <c r="Z211" s="108">
        <f t="shared" si="88"/>
        <v>50000</v>
      </c>
      <c r="AA211" s="108">
        <f t="shared" si="88"/>
        <v>76500</v>
      </c>
      <c r="AB211" s="108">
        <f t="shared" si="88"/>
        <v>139900</v>
      </c>
      <c r="AC211" s="108">
        <f t="shared" si="88"/>
        <v>95100</v>
      </c>
      <c r="AD211" s="108">
        <f t="shared" si="88"/>
        <v>35400</v>
      </c>
      <c r="AE211" s="108">
        <f t="shared" si="88"/>
        <v>76800</v>
      </c>
      <c r="AF211" s="108">
        <f t="shared" si="88"/>
        <v>97400</v>
      </c>
      <c r="AG211" s="108">
        <f t="shared" si="88"/>
        <v>81900</v>
      </c>
      <c r="AH211" s="108">
        <f t="shared" si="88"/>
        <v>28700</v>
      </c>
      <c r="AI211" s="108">
        <f t="shared" si="88"/>
        <v>50000</v>
      </c>
      <c r="AJ211" s="108">
        <f t="shared" si="88"/>
        <v>58800</v>
      </c>
      <c r="AK211" s="108">
        <f t="shared" si="88"/>
        <v>85300</v>
      </c>
      <c r="AL211" s="108">
        <f t="shared" ref="AL211:BQ211" si="89">SUM(AL169+AL188)</f>
        <v>50700</v>
      </c>
      <c r="AM211" s="108">
        <f t="shared" si="89"/>
        <v>56900</v>
      </c>
      <c r="AN211" s="108">
        <f t="shared" si="89"/>
        <v>27300</v>
      </c>
      <c r="AO211" s="108">
        <f t="shared" si="89"/>
        <v>37000</v>
      </c>
      <c r="AP211" s="108">
        <f t="shared" si="89"/>
        <v>69000</v>
      </c>
      <c r="AQ211" s="108">
        <f t="shared" si="89"/>
        <v>63400</v>
      </c>
      <c r="AR211" s="108">
        <f t="shared" si="89"/>
        <v>26100</v>
      </c>
      <c r="AS211" s="108">
        <f t="shared" si="89"/>
        <v>58400</v>
      </c>
      <c r="AT211" s="108">
        <f t="shared" si="89"/>
        <v>24200</v>
      </c>
      <c r="AU211" s="108">
        <f t="shared" si="89"/>
        <v>109900</v>
      </c>
      <c r="AV211" s="108">
        <f t="shared" si="89"/>
        <v>40000</v>
      </c>
      <c r="AW211" s="108">
        <f t="shared" si="89"/>
        <v>78500</v>
      </c>
      <c r="AX211" s="108">
        <f t="shared" si="89"/>
        <v>109000</v>
      </c>
      <c r="AY211" s="108">
        <f t="shared" si="89"/>
        <v>44300</v>
      </c>
      <c r="AZ211" s="108">
        <f t="shared" si="89"/>
        <v>34300</v>
      </c>
      <c r="BA211" s="108">
        <f t="shared" si="89"/>
        <v>36000</v>
      </c>
      <c r="BB211" s="108">
        <f t="shared" si="89"/>
        <v>21800</v>
      </c>
      <c r="BC211" s="108">
        <f t="shared" si="89"/>
        <v>50000</v>
      </c>
      <c r="BD211" s="108">
        <f t="shared" si="89"/>
        <v>36700</v>
      </c>
      <c r="BE211" s="108">
        <f t="shared" si="89"/>
        <v>40000</v>
      </c>
      <c r="BF211" s="108">
        <f t="shared" si="89"/>
        <v>50600</v>
      </c>
      <c r="BG211" s="108">
        <f t="shared" si="89"/>
        <v>38900</v>
      </c>
      <c r="BH211" s="108">
        <f t="shared" si="89"/>
        <v>88000</v>
      </c>
      <c r="BI211" s="108">
        <f t="shared" si="89"/>
        <v>62100</v>
      </c>
      <c r="BJ211" s="108">
        <f t="shared" si="89"/>
        <v>78800</v>
      </c>
      <c r="BK211" s="108">
        <f t="shared" si="89"/>
        <v>34000</v>
      </c>
      <c r="BL211" s="108">
        <f t="shared" si="89"/>
        <v>41800</v>
      </c>
      <c r="BM211" s="108">
        <f t="shared" si="89"/>
        <v>32000</v>
      </c>
      <c r="BN211" s="108">
        <f t="shared" si="89"/>
        <v>35300</v>
      </c>
      <c r="BO211" s="108">
        <f t="shared" si="89"/>
        <v>40000</v>
      </c>
      <c r="BP211" s="108">
        <f t="shared" si="89"/>
        <v>55400</v>
      </c>
      <c r="BQ211" s="108">
        <f t="shared" si="89"/>
        <v>65600</v>
      </c>
      <c r="BR211" s="108">
        <f t="shared" ref="BR211:CW211" si="90">SUM(BR169+BR188)</f>
        <v>24800</v>
      </c>
      <c r="BS211" s="108">
        <f t="shared" si="90"/>
        <v>45200</v>
      </c>
      <c r="BT211" s="108">
        <f t="shared" si="90"/>
        <v>47900</v>
      </c>
      <c r="BU211" s="108">
        <f t="shared" si="90"/>
        <v>13100</v>
      </c>
      <c r="BV211" s="108">
        <f t="shared" si="90"/>
        <v>10300</v>
      </c>
      <c r="BW211" s="108">
        <f t="shared" si="90"/>
        <v>162000</v>
      </c>
      <c r="BX211" s="108">
        <f t="shared" si="90"/>
        <v>60000</v>
      </c>
      <c r="BY211" s="108">
        <f t="shared" si="90"/>
        <v>31200</v>
      </c>
      <c r="BZ211" s="108">
        <f t="shared" si="90"/>
        <v>37600</v>
      </c>
      <c r="CA211" s="108">
        <f t="shared" si="90"/>
        <v>57000</v>
      </c>
      <c r="CB211" s="108">
        <f t="shared" si="90"/>
        <v>17500</v>
      </c>
      <c r="CC211" s="108">
        <f t="shared" si="90"/>
        <v>14400</v>
      </c>
      <c r="CD211" s="108">
        <f t="shared" si="90"/>
        <v>18600</v>
      </c>
      <c r="CE211" s="108">
        <f t="shared" si="90"/>
        <v>47700</v>
      </c>
      <c r="CF211" s="108">
        <f t="shared" si="90"/>
        <v>27000</v>
      </c>
      <c r="CG211" s="108">
        <f t="shared" si="90"/>
        <v>71500</v>
      </c>
      <c r="CH211" s="108">
        <f t="shared" si="90"/>
        <v>30000</v>
      </c>
      <c r="CI211" s="108">
        <f t="shared" si="90"/>
        <v>36200</v>
      </c>
      <c r="CJ211" s="108">
        <f t="shared" si="90"/>
        <v>42400</v>
      </c>
      <c r="CK211" s="108">
        <f t="shared" si="90"/>
        <v>23500</v>
      </c>
      <c r="CL211" s="108">
        <f t="shared" si="90"/>
        <v>59000</v>
      </c>
      <c r="CM211" s="108">
        <f t="shared" si="90"/>
        <v>28700</v>
      </c>
      <c r="CN211" s="108">
        <f t="shared" si="90"/>
        <v>0</v>
      </c>
      <c r="CO211" s="108">
        <f t="shared" si="90"/>
        <v>0</v>
      </c>
      <c r="CP211" s="108">
        <f t="shared" si="90"/>
        <v>0</v>
      </c>
      <c r="CQ211" s="108">
        <f t="shared" si="90"/>
        <v>0</v>
      </c>
      <c r="CR211" s="108">
        <f t="shared" si="90"/>
        <v>0</v>
      </c>
      <c r="CS211" s="108">
        <f t="shared" si="90"/>
        <v>0</v>
      </c>
      <c r="CT211" s="108">
        <f t="shared" si="90"/>
        <v>0</v>
      </c>
      <c r="CU211" s="108">
        <f t="shared" si="90"/>
        <v>0</v>
      </c>
      <c r="CV211" s="108">
        <f t="shared" si="90"/>
        <v>0</v>
      </c>
      <c r="CW211" s="108">
        <f t="shared" si="90"/>
        <v>0</v>
      </c>
      <c r="CX211" s="108">
        <f t="shared" ref="CX211:DD211" si="91">SUM(CX169+CX188)</f>
        <v>50000</v>
      </c>
      <c r="CY211" s="108">
        <f t="shared" si="91"/>
        <v>50000</v>
      </c>
      <c r="CZ211" s="108">
        <f t="shared" si="91"/>
        <v>50000</v>
      </c>
      <c r="DA211" s="108">
        <f t="shared" si="91"/>
        <v>50000</v>
      </c>
      <c r="DB211" s="108">
        <f t="shared" si="91"/>
        <v>50000</v>
      </c>
      <c r="DC211" s="108">
        <f t="shared" si="91"/>
        <v>50000</v>
      </c>
      <c r="DD211" s="108">
        <f t="shared" si="91"/>
        <v>0</v>
      </c>
    </row>
    <row r="212" spans="1:108" x14ac:dyDescent="0.2">
      <c r="A212" s="3"/>
      <c r="B212" s="109" t="s">
        <v>116</v>
      </c>
      <c r="C212" s="109"/>
      <c r="D212" s="109"/>
      <c r="E212" s="109">
        <f t="shared" si="75"/>
        <v>2430500</v>
      </c>
      <c r="F212" s="109">
        <f t="shared" ref="F212:AK212" si="92">SUM(F45+F151+F167)</f>
        <v>35000</v>
      </c>
      <c r="G212" s="109">
        <f t="shared" si="92"/>
        <v>13200</v>
      </c>
      <c r="H212" s="109">
        <f t="shared" si="92"/>
        <v>17100</v>
      </c>
      <c r="I212" s="109">
        <f t="shared" si="92"/>
        <v>9500</v>
      </c>
      <c r="J212" s="109">
        <f t="shared" si="92"/>
        <v>16200</v>
      </c>
      <c r="K212" s="109">
        <f t="shared" si="92"/>
        <v>17400</v>
      </c>
      <c r="L212" s="109">
        <f t="shared" si="92"/>
        <v>35600</v>
      </c>
      <c r="M212" s="109">
        <f t="shared" si="92"/>
        <v>18900</v>
      </c>
      <c r="N212" s="109">
        <f t="shared" si="92"/>
        <v>13400</v>
      </c>
      <c r="O212" s="109">
        <f t="shared" si="92"/>
        <v>31500</v>
      </c>
      <c r="P212" s="109">
        <f t="shared" si="92"/>
        <v>59200</v>
      </c>
      <c r="Q212" s="109">
        <f t="shared" si="92"/>
        <v>14000</v>
      </c>
      <c r="R212" s="109">
        <f t="shared" si="92"/>
        <v>38300</v>
      </c>
      <c r="S212" s="109">
        <f t="shared" si="92"/>
        <v>48500</v>
      </c>
      <c r="T212" s="109">
        <f t="shared" si="92"/>
        <v>9600</v>
      </c>
      <c r="U212" s="109">
        <f t="shared" si="92"/>
        <v>21000</v>
      </c>
      <c r="V212" s="109">
        <f t="shared" si="92"/>
        <v>26600</v>
      </c>
      <c r="W212" s="109">
        <f t="shared" si="92"/>
        <v>16900</v>
      </c>
      <c r="X212" s="109">
        <f t="shared" si="92"/>
        <v>5700</v>
      </c>
      <c r="Y212" s="109">
        <f t="shared" si="92"/>
        <v>41000</v>
      </c>
      <c r="Z212" s="109">
        <f t="shared" si="92"/>
        <v>38500</v>
      </c>
      <c r="AA212" s="109">
        <f t="shared" si="92"/>
        <v>43000</v>
      </c>
      <c r="AB212" s="109">
        <f t="shared" si="92"/>
        <v>64600</v>
      </c>
      <c r="AC212" s="109">
        <f t="shared" si="92"/>
        <v>54800</v>
      </c>
      <c r="AD212" s="109">
        <f t="shared" si="92"/>
        <v>20300</v>
      </c>
      <c r="AE212" s="109">
        <f t="shared" si="92"/>
        <v>44600</v>
      </c>
      <c r="AF212" s="109">
        <f t="shared" si="92"/>
        <v>56700</v>
      </c>
      <c r="AG212" s="109">
        <f t="shared" si="92"/>
        <v>45600</v>
      </c>
      <c r="AH212" s="109">
        <f t="shared" si="92"/>
        <v>16800</v>
      </c>
      <c r="AI212" s="109">
        <f t="shared" si="92"/>
        <v>37000</v>
      </c>
      <c r="AJ212" s="109">
        <f t="shared" si="92"/>
        <v>33300</v>
      </c>
      <c r="AK212" s="109">
        <f t="shared" si="92"/>
        <v>44800</v>
      </c>
      <c r="AL212" s="109">
        <f t="shared" ref="AL212:BQ212" si="93">SUM(AL45+AL151+AL167)</f>
        <v>29300</v>
      </c>
      <c r="AM212" s="109">
        <f t="shared" si="93"/>
        <v>33800</v>
      </c>
      <c r="AN212" s="109">
        <f t="shared" si="93"/>
        <v>16500</v>
      </c>
      <c r="AO212" s="109">
        <f t="shared" si="93"/>
        <v>20300</v>
      </c>
      <c r="AP212" s="109">
        <f t="shared" si="93"/>
        <v>38800</v>
      </c>
      <c r="AQ212" s="109">
        <f t="shared" si="93"/>
        <v>33600</v>
      </c>
      <c r="AR212" s="109">
        <f t="shared" si="93"/>
        <v>15100</v>
      </c>
      <c r="AS212" s="109">
        <f t="shared" si="93"/>
        <v>32700</v>
      </c>
      <c r="AT212" s="109">
        <f t="shared" si="93"/>
        <v>13800</v>
      </c>
      <c r="AU212" s="109">
        <f t="shared" si="93"/>
        <v>63500</v>
      </c>
      <c r="AV212" s="109">
        <f t="shared" si="93"/>
        <v>35500</v>
      </c>
      <c r="AW212" s="109">
        <f t="shared" si="93"/>
        <v>39900</v>
      </c>
      <c r="AX212" s="109">
        <f t="shared" si="93"/>
        <v>46700</v>
      </c>
      <c r="AY212" s="109">
        <f t="shared" si="93"/>
        <v>25200</v>
      </c>
      <c r="AZ212" s="109">
        <f t="shared" si="93"/>
        <v>19300</v>
      </c>
      <c r="BA212" s="109">
        <f t="shared" si="93"/>
        <v>21100</v>
      </c>
      <c r="BB212" s="109">
        <f t="shared" si="93"/>
        <v>14200</v>
      </c>
      <c r="BC212" s="109">
        <f t="shared" si="93"/>
        <v>26600</v>
      </c>
      <c r="BD212" s="109">
        <f t="shared" si="93"/>
        <v>19500</v>
      </c>
      <c r="BE212" s="109">
        <f t="shared" si="93"/>
        <v>35500</v>
      </c>
      <c r="BF212" s="109">
        <f t="shared" si="93"/>
        <v>24600</v>
      </c>
      <c r="BG212" s="109">
        <f t="shared" si="93"/>
        <v>34900</v>
      </c>
      <c r="BH212" s="109">
        <f t="shared" si="93"/>
        <v>38700</v>
      </c>
      <c r="BI212" s="109">
        <f t="shared" si="93"/>
        <v>27900</v>
      </c>
      <c r="BJ212" s="109">
        <f t="shared" si="93"/>
        <v>41800</v>
      </c>
      <c r="BK212" s="109">
        <f t="shared" si="93"/>
        <v>33600</v>
      </c>
      <c r="BL212" s="109">
        <f t="shared" si="93"/>
        <v>21500</v>
      </c>
      <c r="BM212" s="109">
        <f t="shared" si="93"/>
        <v>17700</v>
      </c>
      <c r="BN212" s="109">
        <f t="shared" si="93"/>
        <v>18900</v>
      </c>
      <c r="BO212" s="109">
        <f t="shared" si="93"/>
        <v>38200</v>
      </c>
      <c r="BP212" s="109">
        <f t="shared" si="93"/>
        <v>24600</v>
      </c>
      <c r="BQ212" s="109">
        <f t="shared" si="93"/>
        <v>30700</v>
      </c>
      <c r="BR212" s="109">
        <f t="shared" ref="BR212:CW212" si="94">SUM(BR45+BR151+BR167)</f>
        <v>13800</v>
      </c>
      <c r="BS212" s="109">
        <f t="shared" si="94"/>
        <v>18600</v>
      </c>
      <c r="BT212" s="109">
        <f t="shared" si="94"/>
        <v>21400</v>
      </c>
      <c r="BU212" s="109">
        <f t="shared" si="94"/>
        <v>6300</v>
      </c>
      <c r="BV212" s="109">
        <f t="shared" si="94"/>
        <v>4800</v>
      </c>
      <c r="BW212" s="109">
        <f t="shared" si="94"/>
        <v>83000</v>
      </c>
      <c r="BX212" s="109">
        <f t="shared" si="94"/>
        <v>45500</v>
      </c>
      <c r="BY212" s="109">
        <f t="shared" si="94"/>
        <v>20100</v>
      </c>
      <c r="BZ212" s="109">
        <f t="shared" si="94"/>
        <v>21700</v>
      </c>
      <c r="CA212" s="109">
        <f t="shared" si="94"/>
        <v>34000</v>
      </c>
      <c r="CB212" s="109">
        <f t="shared" si="94"/>
        <v>9400</v>
      </c>
      <c r="CC212" s="109">
        <f t="shared" si="94"/>
        <v>6500</v>
      </c>
      <c r="CD212" s="109">
        <f t="shared" si="94"/>
        <v>10400</v>
      </c>
      <c r="CE212" s="109">
        <f t="shared" si="94"/>
        <v>24700</v>
      </c>
      <c r="CF212" s="109">
        <f t="shared" si="94"/>
        <v>14000</v>
      </c>
      <c r="CG212" s="109">
        <f t="shared" si="94"/>
        <v>39700</v>
      </c>
      <c r="CH212" s="109">
        <f t="shared" si="94"/>
        <v>31100</v>
      </c>
      <c r="CI212" s="109">
        <f t="shared" si="94"/>
        <v>19600</v>
      </c>
      <c r="CJ212" s="109">
        <f t="shared" si="94"/>
        <v>21500</v>
      </c>
      <c r="CK212" s="109">
        <f t="shared" si="94"/>
        <v>15500</v>
      </c>
      <c r="CL212" s="109">
        <f t="shared" si="94"/>
        <v>31400</v>
      </c>
      <c r="CM212" s="109">
        <f t="shared" si="94"/>
        <v>14900</v>
      </c>
      <c r="CN212" s="109">
        <f t="shared" si="94"/>
        <v>0</v>
      </c>
      <c r="CO212" s="109">
        <f t="shared" si="94"/>
        <v>0</v>
      </c>
      <c r="CP212" s="109">
        <f t="shared" si="94"/>
        <v>0</v>
      </c>
      <c r="CQ212" s="109">
        <f t="shared" si="94"/>
        <v>0</v>
      </c>
      <c r="CR212" s="109">
        <f t="shared" si="94"/>
        <v>0</v>
      </c>
      <c r="CS212" s="109">
        <f t="shared" si="94"/>
        <v>0</v>
      </c>
      <c r="CT212" s="109">
        <f t="shared" si="94"/>
        <v>0</v>
      </c>
      <c r="CU212" s="109">
        <f t="shared" si="94"/>
        <v>0</v>
      </c>
      <c r="CV212" s="109">
        <f t="shared" si="94"/>
        <v>0</v>
      </c>
      <c r="CW212" s="109">
        <f t="shared" si="94"/>
        <v>0</v>
      </c>
      <c r="CX212" s="109">
        <f t="shared" ref="CX212:DD212" si="95">SUM(CX45+CX151+CX167)</f>
        <v>0</v>
      </c>
      <c r="CY212" s="109">
        <f t="shared" si="95"/>
        <v>0</v>
      </c>
      <c r="CZ212" s="109">
        <f t="shared" si="95"/>
        <v>0</v>
      </c>
      <c r="DA212" s="109">
        <f t="shared" si="95"/>
        <v>0</v>
      </c>
      <c r="DB212" s="109">
        <f t="shared" si="95"/>
        <v>0</v>
      </c>
      <c r="DC212" s="109">
        <f t="shared" si="95"/>
        <v>0</v>
      </c>
      <c r="DD212" s="109">
        <f t="shared" si="95"/>
        <v>0</v>
      </c>
    </row>
    <row r="213" spans="1:108" x14ac:dyDescent="0.2">
      <c r="A213" s="3"/>
      <c r="B213" s="107" t="s">
        <v>0</v>
      </c>
      <c r="C213" s="107"/>
      <c r="D213" s="107"/>
      <c r="E213" s="107">
        <f t="shared" si="75"/>
        <v>25130800</v>
      </c>
      <c r="F213" s="107">
        <f t="shared" ref="F213:AK213" si="96">SUM(F46+F110+F111+F152+F170+F189+F202)</f>
        <v>336000</v>
      </c>
      <c r="G213" s="107">
        <f t="shared" si="96"/>
        <v>0</v>
      </c>
      <c r="H213" s="107">
        <f t="shared" si="96"/>
        <v>0</v>
      </c>
      <c r="I213" s="107">
        <f t="shared" si="96"/>
        <v>0</v>
      </c>
      <c r="J213" s="107">
        <f t="shared" si="96"/>
        <v>0</v>
      </c>
      <c r="K213" s="107">
        <f t="shared" si="96"/>
        <v>0</v>
      </c>
      <c r="L213" s="107">
        <f t="shared" si="96"/>
        <v>0</v>
      </c>
      <c r="M213" s="107">
        <f t="shared" si="96"/>
        <v>0</v>
      </c>
      <c r="N213" s="107">
        <f t="shared" si="96"/>
        <v>0</v>
      </c>
      <c r="O213" s="107">
        <f t="shared" si="96"/>
        <v>0</v>
      </c>
      <c r="P213" s="107">
        <f t="shared" si="96"/>
        <v>196900</v>
      </c>
      <c r="Q213" s="107">
        <f t="shared" si="96"/>
        <v>0</v>
      </c>
      <c r="R213" s="107">
        <f t="shared" si="96"/>
        <v>0</v>
      </c>
      <c r="S213" s="107">
        <f t="shared" si="96"/>
        <v>0</v>
      </c>
      <c r="T213" s="107">
        <f t="shared" si="96"/>
        <v>0</v>
      </c>
      <c r="U213" s="107">
        <f t="shared" si="96"/>
        <v>0</v>
      </c>
      <c r="V213" s="107">
        <f t="shared" si="96"/>
        <v>0</v>
      </c>
      <c r="W213" s="107">
        <f t="shared" si="96"/>
        <v>0</v>
      </c>
      <c r="X213" s="107">
        <f t="shared" si="96"/>
        <v>0</v>
      </c>
      <c r="Y213" s="107">
        <f t="shared" si="96"/>
        <v>0</v>
      </c>
      <c r="Z213" s="107">
        <f t="shared" si="96"/>
        <v>2545800</v>
      </c>
      <c r="AA213" s="107">
        <f t="shared" si="96"/>
        <v>0</v>
      </c>
      <c r="AB213" s="107">
        <f t="shared" si="96"/>
        <v>0</v>
      </c>
      <c r="AC213" s="107">
        <f t="shared" si="96"/>
        <v>0</v>
      </c>
      <c r="AD213" s="107">
        <f t="shared" si="96"/>
        <v>0</v>
      </c>
      <c r="AE213" s="107">
        <f t="shared" si="96"/>
        <v>0</v>
      </c>
      <c r="AF213" s="107">
        <f t="shared" si="96"/>
        <v>0</v>
      </c>
      <c r="AG213" s="107">
        <f t="shared" si="96"/>
        <v>0</v>
      </c>
      <c r="AH213" s="107">
        <f t="shared" si="96"/>
        <v>0</v>
      </c>
      <c r="AI213" s="107">
        <f t="shared" si="96"/>
        <v>1611100</v>
      </c>
      <c r="AJ213" s="107">
        <f t="shared" si="96"/>
        <v>0</v>
      </c>
      <c r="AK213" s="107">
        <f t="shared" si="96"/>
        <v>0</v>
      </c>
      <c r="AL213" s="107">
        <f t="shared" ref="AL213:BQ213" si="97">SUM(AL46+AL110+AL111+AL152+AL170+AL189+AL202)</f>
        <v>0</v>
      </c>
      <c r="AM213" s="107">
        <f t="shared" si="97"/>
        <v>0</v>
      </c>
      <c r="AN213" s="107">
        <f t="shared" si="97"/>
        <v>0</v>
      </c>
      <c r="AO213" s="107">
        <f t="shared" si="97"/>
        <v>0</v>
      </c>
      <c r="AP213" s="107">
        <f t="shared" si="97"/>
        <v>0</v>
      </c>
      <c r="AQ213" s="107">
        <f t="shared" si="97"/>
        <v>0</v>
      </c>
      <c r="AR213" s="107">
        <f t="shared" si="97"/>
        <v>0</v>
      </c>
      <c r="AS213" s="107">
        <f t="shared" si="97"/>
        <v>0</v>
      </c>
      <c r="AT213" s="107">
        <f t="shared" si="97"/>
        <v>0</v>
      </c>
      <c r="AU213" s="107">
        <f t="shared" si="97"/>
        <v>0</v>
      </c>
      <c r="AV213" s="107">
        <f t="shared" si="97"/>
        <v>662500</v>
      </c>
      <c r="AW213" s="107">
        <f t="shared" si="97"/>
        <v>0</v>
      </c>
      <c r="AX213" s="107">
        <f t="shared" si="97"/>
        <v>0</v>
      </c>
      <c r="AY213" s="107">
        <f t="shared" si="97"/>
        <v>0</v>
      </c>
      <c r="AZ213" s="107">
        <f t="shared" si="97"/>
        <v>0</v>
      </c>
      <c r="BA213" s="107">
        <f t="shared" si="97"/>
        <v>0</v>
      </c>
      <c r="BB213" s="107">
        <f t="shared" si="97"/>
        <v>0</v>
      </c>
      <c r="BC213" s="107">
        <f t="shared" si="97"/>
        <v>0</v>
      </c>
      <c r="BD213" s="107">
        <f t="shared" si="97"/>
        <v>0</v>
      </c>
      <c r="BE213" s="107">
        <f t="shared" si="97"/>
        <v>650200</v>
      </c>
      <c r="BF213" s="107">
        <f t="shared" si="97"/>
        <v>0</v>
      </c>
      <c r="BG213" s="107">
        <f t="shared" si="97"/>
        <v>0</v>
      </c>
      <c r="BH213" s="107">
        <f t="shared" si="97"/>
        <v>0</v>
      </c>
      <c r="BI213" s="107">
        <f t="shared" si="97"/>
        <v>0</v>
      </c>
      <c r="BJ213" s="107">
        <f t="shared" si="97"/>
        <v>0</v>
      </c>
      <c r="BK213" s="107">
        <f t="shared" si="97"/>
        <v>0</v>
      </c>
      <c r="BL213" s="107">
        <f t="shared" si="97"/>
        <v>0</v>
      </c>
      <c r="BM213" s="107">
        <f t="shared" si="97"/>
        <v>0</v>
      </c>
      <c r="BN213" s="107">
        <f t="shared" si="97"/>
        <v>0</v>
      </c>
      <c r="BO213" s="107">
        <f t="shared" si="97"/>
        <v>553600</v>
      </c>
      <c r="BP213" s="107">
        <f t="shared" si="97"/>
        <v>0</v>
      </c>
      <c r="BQ213" s="107">
        <f t="shared" si="97"/>
        <v>0</v>
      </c>
      <c r="BR213" s="107">
        <f t="shared" ref="BR213:CW213" si="98">SUM(BR46+BR110+BR111+BR152+BR170+BR189+BR202)</f>
        <v>0</v>
      </c>
      <c r="BS213" s="107">
        <f t="shared" si="98"/>
        <v>0</v>
      </c>
      <c r="BT213" s="107">
        <f t="shared" si="98"/>
        <v>0</v>
      </c>
      <c r="BU213" s="107">
        <f t="shared" si="98"/>
        <v>0</v>
      </c>
      <c r="BV213" s="107">
        <f t="shared" si="98"/>
        <v>0</v>
      </c>
      <c r="BW213" s="107">
        <f t="shared" si="98"/>
        <v>0</v>
      </c>
      <c r="BX213" s="107">
        <f t="shared" si="98"/>
        <v>395300</v>
      </c>
      <c r="BY213" s="107">
        <f t="shared" si="98"/>
        <v>0</v>
      </c>
      <c r="BZ213" s="107">
        <f t="shared" si="98"/>
        <v>0</v>
      </c>
      <c r="CA213" s="107">
        <f t="shared" si="98"/>
        <v>0</v>
      </c>
      <c r="CB213" s="107">
        <f t="shared" si="98"/>
        <v>0</v>
      </c>
      <c r="CC213" s="107">
        <f t="shared" si="98"/>
        <v>0</v>
      </c>
      <c r="CD213" s="107">
        <f t="shared" si="98"/>
        <v>0</v>
      </c>
      <c r="CE213" s="107">
        <f t="shared" si="98"/>
        <v>0</v>
      </c>
      <c r="CF213" s="107">
        <f t="shared" si="98"/>
        <v>0</v>
      </c>
      <c r="CG213" s="107">
        <f t="shared" si="98"/>
        <v>0</v>
      </c>
      <c r="CH213" s="107">
        <f t="shared" si="98"/>
        <v>341500</v>
      </c>
      <c r="CI213" s="107">
        <f t="shared" si="98"/>
        <v>0</v>
      </c>
      <c r="CJ213" s="107">
        <f t="shared" si="98"/>
        <v>0</v>
      </c>
      <c r="CK213" s="107">
        <f t="shared" si="98"/>
        <v>0</v>
      </c>
      <c r="CL213" s="107">
        <f t="shared" si="98"/>
        <v>0</v>
      </c>
      <c r="CM213" s="107">
        <f t="shared" si="98"/>
        <v>0</v>
      </c>
      <c r="CN213" s="107">
        <f t="shared" si="98"/>
        <v>7285000</v>
      </c>
      <c r="CO213" s="107">
        <f t="shared" si="98"/>
        <v>2084000</v>
      </c>
      <c r="CP213" s="107">
        <f t="shared" si="98"/>
        <v>2174700</v>
      </c>
      <c r="CQ213" s="107">
        <f t="shared" si="98"/>
        <v>1070000</v>
      </c>
      <c r="CR213" s="107">
        <f t="shared" si="98"/>
        <v>1042800</v>
      </c>
      <c r="CS213" s="107">
        <f t="shared" si="98"/>
        <v>1200200</v>
      </c>
      <c r="CT213" s="107">
        <f t="shared" si="98"/>
        <v>851800</v>
      </c>
      <c r="CU213" s="107">
        <f t="shared" si="98"/>
        <v>1055500</v>
      </c>
      <c r="CV213" s="107">
        <f t="shared" si="98"/>
        <v>1044100</v>
      </c>
      <c r="CW213" s="107">
        <f t="shared" si="98"/>
        <v>29800</v>
      </c>
      <c r="CX213" s="107">
        <f t="shared" ref="CX213:DD213" si="99">SUM(CX46+CX110+CX111+CX152+CX170+CX189+CX202)</f>
        <v>0</v>
      </c>
      <c r="CY213" s="107">
        <f t="shared" si="99"/>
        <v>0</v>
      </c>
      <c r="CZ213" s="107">
        <f t="shared" si="99"/>
        <v>0</v>
      </c>
      <c r="DA213" s="107">
        <f t="shared" si="99"/>
        <v>0</v>
      </c>
      <c r="DB213" s="107">
        <f t="shared" si="99"/>
        <v>0</v>
      </c>
      <c r="DC213" s="107">
        <f t="shared" si="99"/>
        <v>0</v>
      </c>
      <c r="DD213" s="107">
        <f t="shared" si="99"/>
        <v>0</v>
      </c>
    </row>
    <row r="214" spans="1:108" x14ac:dyDescent="0.2">
      <c r="A214" s="3"/>
      <c r="B214" s="109" t="s">
        <v>235</v>
      </c>
      <c r="C214" s="109"/>
      <c r="D214" s="109"/>
      <c r="E214" s="109">
        <f t="shared" si="75"/>
        <v>3330000</v>
      </c>
      <c r="F214" s="109">
        <f>SUM(F168)</f>
        <v>0</v>
      </c>
      <c r="G214" s="109">
        <f t="shared" ref="G214:BR214" si="100">SUM(G168)</f>
        <v>0</v>
      </c>
      <c r="H214" s="109">
        <f t="shared" si="100"/>
        <v>0</v>
      </c>
      <c r="I214" s="109">
        <f t="shared" si="100"/>
        <v>0</v>
      </c>
      <c r="J214" s="109">
        <f t="shared" si="100"/>
        <v>0</v>
      </c>
      <c r="K214" s="109">
        <f t="shared" si="100"/>
        <v>0</v>
      </c>
      <c r="L214" s="109">
        <f t="shared" si="100"/>
        <v>0</v>
      </c>
      <c r="M214" s="109">
        <f t="shared" si="100"/>
        <v>0</v>
      </c>
      <c r="N214" s="109">
        <f t="shared" si="100"/>
        <v>0</v>
      </c>
      <c r="O214" s="109">
        <f t="shared" si="100"/>
        <v>470000</v>
      </c>
      <c r="P214" s="109">
        <f t="shared" si="100"/>
        <v>0</v>
      </c>
      <c r="Q214" s="109">
        <f t="shared" si="100"/>
        <v>0</v>
      </c>
      <c r="R214" s="109">
        <f t="shared" si="100"/>
        <v>0</v>
      </c>
      <c r="S214" s="109">
        <f t="shared" si="100"/>
        <v>0</v>
      </c>
      <c r="T214" s="109">
        <f t="shared" si="100"/>
        <v>0</v>
      </c>
      <c r="U214" s="109">
        <f t="shared" si="100"/>
        <v>0</v>
      </c>
      <c r="V214" s="109">
        <f t="shared" si="100"/>
        <v>0</v>
      </c>
      <c r="W214" s="109">
        <f t="shared" si="100"/>
        <v>0</v>
      </c>
      <c r="X214" s="109">
        <f t="shared" si="100"/>
        <v>0</v>
      </c>
      <c r="Y214" s="109">
        <f t="shared" si="100"/>
        <v>0</v>
      </c>
      <c r="Z214" s="109">
        <f t="shared" si="100"/>
        <v>0</v>
      </c>
      <c r="AA214" s="109">
        <f t="shared" si="100"/>
        <v>0</v>
      </c>
      <c r="AB214" s="109">
        <f t="shared" si="100"/>
        <v>0</v>
      </c>
      <c r="AC214" s="109">
        <f t="shared" si="100"/>
        <v>0</v>
      </c>
      <c r="AD214" s="109">
        <f t="shared" si="100"/>
        <v>0</v>
      </c>
      <c r="AE214" s="109">
        <f t="shared" si="100"/>
        <v>0</v>
      </c>
      <c r="AF214" s="109">
        <f t="shared" si="100"/>
        <v>480000</v>
      </c>
      <c r="AG214" s="109">
        <f t="shared" si="100"/>
        <v>0</v>
      </c>
      <c r="AH214" s="109">
        <f t="shared" si="100"/>
        <v>0</v>
      </c>
      <c r="AI214" s="109">
        <f t="shared" si="100"/>
        <v>0</v>
      </c>
      <c r="AJ214" s="109">
        <f t="shared" si="100"/>
        <v>0</v>
      </c>
      <c r="AK214" s="109">
        <f t="shared" si="100"/>
        <v>0</v>
      </c>
      <c r="AL214" s="109">
        <f t="shared" si="100"/>
        <v>0</v>
      </c>
      <c r="AM214" s="109">
        <f t="shared" si="100"/>
        <v>0</v>
      </c>
      <c r="AN214" s="109">
        <f t="shared" si="100"/>
        <v>0</v>
      </c>
      <c r="AO214" s="109">
        <f t="shared" si="100"/>
        <v>0</v>
      </c>
      <c r="AP214" s="109">
        <f t="shared" si="100"/>
        <v>470000</v>
      </c>
      <c r="AQ214" s="109">
        <f t="shared" si="100"/>
        <v>480000</v>
      </c>
      <c r="AR214" s="109">
        <f t="shared" si="100"/>
        <v>0</v>
      </c>
      <c r="AS214" s="109">
        <f t="shared" si="100"/>
        <v>0</v>
      </c>
      <c r="AT214" s="109">
        <f t="shared" si="100"/>
        <v>0</v>
      </c>
      <c r="AU214" s="109">
        <f t="shared" si="100"/>
        <v>0</v>
      </c>
      <c r="AV214" s="109">
        <f t="shared" si="100"/>
        <v>0</v>
      </c>
      <c r="AW214" s="109">
        <f t="shared" si="100"/>
        <v>470000</v>
      </c>
      <c r="AX214" s="109">
        <f t="shared" si="100"/>
        <v>0</v>
      </c>
      <c r="AY214" s="109">
        <f t="shared" si="100"/>
        <v>0</v>
      </c>
      <c r="AZ214" s="109">
        <f t="shared" si="100"/>
        <v>0</v>
      </c>
      <c r="BA214" s="109">
        <f t="shared" si="100"/>
        <v>0</v>
      </c>
      <c r="BB214" s="109">
        <f t="shared" si="100"/>
        <v>0</v>
      </c>
      <c r="BC214" s="109">
        <f t="shared" si="100"/>
        <v>0</v>
      </c>
      <c r="BD214" s="109">
        <f t="shared" si="100"/>
        <v>0</v>
      </c>
      <c r="BE214" s="109">
        <f t="shared" si="100"/>
        <v>0</v>
      </c>
      <c r="BF214" s="109">
        <f t="shared" si="100"/>
        <v>0</v>
      </c>
      <c r="BG214" s="109">
        <f t="shared" si="100"/>
        <v>0</v>
      </c>
      <c r="BH214" s="109">
        <f t="shared" si="100"/>
        <v>0</v>
      </c>
      <c r="BI214" s="109">
        <f t="shared" si="100"/>
        <v>0</v>
      </c>
      <c r="BJ214" s="109">
        <f t="shared" si="100"/>
        <v>0</v>
      </c>
      <c r="BK214" s="109">
        <f t="shared" si="100"/>
        <v>0</v>
      </c>
      <c r="BL214" s="109">
        <f t="shared" si="100"/>
        <v>0</v>
      </c>
      <c r="BM214" s="109">
        <f t="shared" si="100"/>
        <v>0</v>
      </c>
      <c r="BN214" s="109">
        <f t="shared" si="100"/>
        <v>0</v>
      </c>
      <c r="BO214" s="109">
        <f t="shared" si="100"/>
        <v>0</v>
      </c>
      <c r="BP214" s="109">
        <f t="shared" si="100"/>
        <v>0</v>
      </c>
      <c r="BQ214" s="109">
        <f t="shared" si="100"/>
        <v>0</v>
      </c>
      <c r="BR214" s="109">
        <f t="shared" si="100"/>
        <v>0</v>
      </c>
      <c r="BS214" s="109">
        <f t="shared" ref="BS214:DC214" si="101">SUM(BS168)</f>
        <v>0</v>
      </c>
      <c r="BT214" s="109">
        <f t="shared" si="101"/>
        <v>0</v>
      </c>
      <c r="BU214" s="109">
        <f t="shared" si="101"/>
        <v>0</v>
      </c>
      <c r="BV214" s="109">
        <f t="shared" si="101"/>
        <v>0</v>
      </c>
      <c r="BW214" s="109">
        <f t="shared" si="101"/>
        <v>0</v>
      </c>
      <c r="BX214" s="109">
        <f t="shared" si="101"/>
        <v>0</v>
      </c>
      <c r="BY214" s="109">
        <f t="shared" si="101"/>
        <v>0</v>
      </c>
      <c r="BZ214" s="109">
        <f t="shared" si="101"/>
        <v>0</v>
      </c>
      <c r="CA214" s="109">
        <f t="shared" si="101"/>
        <v>0</v>
      </c>
      <c r="CB214" s="109">
        <f t="shared" si="101"/>
        <v>0</v>
      </c>
      <c r="CC214" s="109">
        <f t="shared" si="101"/>
        <v>0</v>
      </c>
      <c r="CD214" s="109">
        <f t="shared" si="101"/>
        <v>0</v>
      </c>
      <c r="CE214" s="109">
        <f t="shared" si="101"/>
        <v>0</v>
      </c>
      <c r="CF214" s="109">
        <f t="shared" si="101"/>
        <v>0</v>
      </c>
      <c r="CG214" s="109">
        <f t="shared" si="101"/>
        <v>0</v>
      </c>
      <c r="CH214" s="109">
        <f t="shared" si="101"/>
        <v>0</v>
      </c>
      <c r="CI214" s="109">
        <f t="shared" si="101"/>
        <v>0</v>
      </c>
      <c r="CJ214" s="109">
        <f t="shared" si="101"/>
        <v>0</v>
      </c>
      <c r="CK214" s="109">
        <f t="shared" si="101"/>
        <v>0</v>
      </c>
      <c r="CL214" s="109">
        <f t="shared" si="101"/>
        <v>0</v>
      </c>
      <c r="CM214" s="109">
        <f t="shared" si="101"/>
        <v>0</v>
      </c>
      <c r="CN214" s="109">
        <f t="shared" si="101"/>
        <v>0</v>
      </c>
      <c r="CO214" s="109">
        <f t="shared" si="101"/>
        <v>0</v>
      </c>
      <c r="CP214" s="109">
        <f t="shared" si="101"/>
        <v>0</v>
      </c>
      <c r="CQ214" s="109">
        <f t="shared" si="101"/>
        <v>0</v>
      </c>
      <c r="CR214" s="109">
        <f t="shared" si="101"/>
        <v>0</v>
      </c>
      <c r="CS214" s="109">
        <f t="shared" si="101"/>
        <v>0</v>
      </c>
      <c r="CT214" s="109">
        <f t="shared" si="101"/>
        <v>0</v>
      </c>
      <c r="CU214" s="109">
        <f t="shared" si="101"/>
        <v>0</v>
      </c>
      <c r="CV214" s="109">
        <f t="shared" si="101"/>
        <v>0</v>
      </c>
      <c r="CW214" s="109">
        <f t="shared" si="101"/>
        <v>0</v>
      </c>
      <c r="CX214" s="109">
        <f t="shared" si="101"/>
        <v>0</v>
      </c>
      <c r="CY214" s="109">
        <f t="shared" si="101"/>
        <v>480000</v>
      </c>
      <c r="CZ214" s="109">
        <f t="shared" si="101"/>
        <v>0</v>
      </c>
      <c r="DA214" s="109">
        <f t="shared" si="101"/>
        <v>0</v>
      </c>
      <c r="DB214" s="109">
        <f t="shared" si="101"/>
        <v>0</v>
      </c>
      <c r="DC214" s="109">
        <f t="shared" si="101"/>
        <v>480000</v>
      </c>
      <c r="DD214" s="109">
        <f t="shared" ref="DD214" si="102">SUM(DD168)</f>
        <v>0</v>
      </c>
    </row>
    <row r="215" spans="1:108" x14ac:dyDescent="0.2">
      <c r="A215" s="3"/>
      <c r="B215" s="107" t="s">
        <v>289</v>
      </c>
      <c r="C215" s="107"/>
      <c r="D215" s="107"/>
      <c r="E215" s="107">
        <f>SUM(F215:DD215)</f>
        <v>108840000</v>
      </c>
      <c r="F215" s="107">
        <v>192000</v>
      </c>
      <c r="G215" s="107">
        <v>0</v>
      </c>
      <c r="H215" s="107">
        <v>396000</v>
      </c>
      <c r="I215" s="107">
        <v>144000</v>
      </c>
      <c r="J215" s="107">
        <v>96000</v>
      </c>
      <c r="K215" s="107">
        <v>492000</v>
      </c>
      <c r="L215" s="107">
        <v>780000</v>
      </c>
      <c r="M215" s="107">
        <v>876000</v>
      </c>
      <c r="N215" s="107">
        <v>300000</v>
      </c>
      <c r="O215" s="107">
        <v>504000</v>
      </c>
      <c r="P215" s="107">
        <v>612000</v>
      </c>
      <c r="Q215" s="107">
        <v>1440000</v>
      </c>
      <c r="R215" s="107">
        <v>3276000</v>
      </c>
      <c r="S215" s="107">
        <v>3468000</v>
      </c>
      <c r="T215" s="107">
        <v>960000</v>
      </c>
      <c r="U215" s="107">
        <v>2496000</v>
      </c>
      <c r="V215" s="107">
        <v>2112000</v>
      </c>
      <c r="W215" s="107">
        <v>1920000</v>
      </c>
      <c r="X215" s="107">
        <v>0</v>
      </c>
      <c r="Y215" s="107">
        <v>2304000</v>
      </c>
      <c r="Z215" s="107">
        <v>300000</v>
      </c>
      <c r="AA215" s="107">
        <v>2220000</v>
      </c>
      <c r="AB215" s="107">
        <v>4524000</v>
      </c>
      <c r="AC215" s="107">
        <v>3180000</v>
      </c>
      <c r="AD215" s="107">
        <v>1728000</v>
      </c>
      <c r="AE215" s="107">
        <v>2988000</v>
      </c>
      <c r="AF215" s="107">
        <v>2616000</v>
      </c>
      <c r="AG215" s="107">
        <v>3168000</v>
      </c>
      <c r="AH215" s="107">
        <v>852000</v>
      </c>
      <c r="AI215" s="107">
        <v>300000</v>
      </c>
      <c r="AJ215" s="107">
        <v>2688000</v>
      </c>
      <c r="AK215" s="107">
        <v>2604000</v>
      </c>
      <c r="AL215" s="107">
        <v>1716000</v>
      </c>
      <c r="AM215" s="107">
        <v>2136000</v>
      </c>
      <c r="AN215" s="107">
        <v>1140000</v>
      </c>
      <c r="AO215" s="107">
        <v>1728000</v>
      </c>
      <c r="AP215" s="107">
        <v>2604000</v>
      </c>
      <c r="AQ215" s="107">
        <v>1728000</v>
      </c>
      <c r="AR215" s="107">
        <v>588000</v>
      </c>
      <c r="AS215" s="107">
        <v>3192000</v>
      </c>
      <c r="AT215" s="107">
        <v>1728000</v>
      </c>
      <c r="AU215" s="107">
        <v>2208000</v>
      </c>
      <c r="AV215" s="107">
        <v>300000</v>
      </c>
      <c r="AW215" s="107">
        <v>2712000</v>
      </c>
      <c r="AX215" s="107">
        <v>2904000</v>
      </c>
      <c r="AY215" s="107">
        <v>2208000</v>
      </c>
      <c r="AZ215" s="107">
        <v>1620000</v>
      </c>
      <c r="BA215" s="107">
        <v>960000</v>
      </c>
      <c r="BB215" s="107">
        <v>768000</v>
      </c>
      <c r="BC215" s="107">
        <v>1644000</v>
      </c>
      <c r="BD215" s="107">
        <v>1644000</v>
      </c>
      <c r="BE215" s="107">
        <v>300000</v>
      </c>
      <c r="BF215" s="107">
        <v>192000</v>
      </c>
      <c r="BG215" s="107">
        <v>672000</v>
      </c>
      <c r="BH215" s="107">
        <v>1260000</v>
      </c>
      <c r="BI215" s="107">
        <v>588000</v>
      </c>
      <c r="BJ215" s="107">
        <v>684000</v>
      </c>
      <c r="BK215" s="107">
        <v>1164000</v>
      </c>
      <c r="BL215" s="107">
        <v>492000</v>
      </c>
      <c r="BM215" s="107">
        <v>948000</v>
      </c>
      <c r="BN215" s="107">
        <v>396000</v>
      </c>
      <c r="BO215" s="107">
        <v>192000</v>
      </c>
      <c r="BP215" s="107">
        <v>1068000</v>
      </c>
      <c r="BQ215" s="107">
        <v>432000</v>
      </c>
      <c r="BR215" s="107">
        <v>1452000</v>
      </c>
      <c r="BS215" s="107">
        <v>684000</v>
      </c>
      <c r="BT215" s="107">
        <v>1152000</v>
      </c>
      <c r="BU215" s="107">
        <v>0</v>
      </c>
      <c r="BV215" s="107">
        <v>0</v>
      </c>
      <c r="BW215" s="107">
        <v>588000</v>
      </c>
      <c r="BX215" s="107">
        <v>192000</v>
      </c>
      <c r="BY215" s="107">
        <v>384000</v>
      </c>
      <c r="BZ215" s="107">
        <v>1104000</v>
      </c>
      <c r="CA215" s="107">
        <v>2028000</v>
      </c>
      <c r="CB215" s="107">
        <v>384000</v>
      </c>
      <c r="CC215" s="107">
        <v>0</v>
      </c>
      <c r="CD215" s="107">
        <v>192000</v>
      </c>
      <c r="CE215" s="107">
        <v>1644000</v>
      </c>
      <c r="CF215" s="107">
        <v>1068000</v>
      </c>
      <c r="CG215" s="107">
        <v>1452000</v>
      </c>
      <c r="CH215" s="107">
        <v>108000</v>
      </c>
      <c r="CI215" s="107">
        <v>672000</v>
      </c>
      <c r="CJ215" s="107">
        <v>480000</v>
      </c>
      <c r="CK215" s="107">
        <v>672000</v>
      </c>
      <c r="CL215" s="107">
        <v>1548000</v>
      </c>
      <c r="CM215" s="107">
        <v>864000</v>
      </c>
      <c r="CN215" s="107"/>
      <c r="CO215" s="107">
        <v>0</v>
      </c>
      <c r="CP215" s="107">
        <v>108000</v>
      </c>
      <c r="CQ215" s="107">
        <v>108000</v>
      </c>
      <c r="CR215" s="107">
        <v>0</v>
      </c>
      <c r="CS215" s="107">
        <v>108000</v>
      </c>
      <c r="CT215" s="107">
        <v>0</v>
      </c>
      <c r="CU215" s="107">
        <v>108000</v>
      </c>
      <c r="CV215" s="107">
        <v>0</v>
      </c>
      <c r="CW215" s="107">
        <v>96000</v>
      </c>
      <c r="CX215" s="107"/>
      <c r="CY215" s="107"/>
      <c r="CZ215" s="107"/>
      <c r="DA215" s="107"/>
      <c r="DB215" s="107"/>
      <c r="DC215" s="107"/>
      <c r="DD215" s="107">
        <v>192000</v>
      </c>
    </row>
    <row r="216" spans="1:108" x14ac:dyDescent="0.2">
      <c r="A216" s="3"/>
      <c r="B216" s="104" t="s">
        <v>2</v>
      </c>
      <c r="C216" s="98"/>
      <c r="D216" s="98"/>
      <c r="E216" s="104">
        <f>SUM(E208:E215)</f>
        <v>156918800</v>
      </c>
      <c r="F216" s="104">
        <f>SUM(F208:F215)</f>
        <v>662900</v>
      </c>
      <c r="G216" s="104">
        <f t="shared" ref="G216:BR216" si="103">SUM(G208:G215)</f>
        <v>90100</v>
      </c>
      <c r="H216" s="104">
        <f t="shared" si="103"/>
        <v>621600</v>
      </c>
      <c r="I216" s="104">
        <f t="shared" si="103"/>
        <v>179100</v>
      </c>
      <c r="J216" s="104">
        <f t="shared" si="103"/>
        <v>293800</v>
      </c>
      <c r="K216" s="104">
        <f t="shared" si="103"/>
        <v>549800</v>
      </c>
      <c r="L216" s="104">
        <f t="shared" si="103"/>
        <v>1120900</v>
      </c>
      <c r="M216" s="104">
        <f t="shared" si="103"/>
        <v>1408500</v>
      </c>
      <c r="N216" s="104">
        <f t="shared" si="103"/>
        <v>343000</v>
      </c>
      <c r="O216" s="104">
        <f t="shared" si="103"/>
        <v>1274500</v>
      </c>
      <c r="P216" s="104">
        <f t="shared" si="103"/>
        <v>1009700</v>
      </c>
      <c r="Q216" s="104">
        <f t="shared" si="103"/>
        <v>1484300</v>
      </c>
      <c r="R216" s="104">
        <f t="shared" si="103"/>
        <v>3488400</v>
      </c>
      <c r="S216" s="104">
        <f t="shared" si="103"/>
        <v>3706300</v>
      </c>
      <c r="T216" s="104">
        <f t="shared" si="103"/>
        <v>1069400</v>
      </c>
      <c r="U216" s="104">
        <f t="shared" si="103"/>
        <v>2649100</v>
      </c>
      <c r="V216" s="104">
        <f t="shared" si="103"/>
        <v>2230100</v>
      </c>
      <c r="W216" s="104">
        <f t="shared" si="103"/>
        <v>1983400</v>
      </c>
      <c r="X216" s="104">
        <f t="shared" si="103"/>
        <v>63500</v>
      </c>
      <c r="Y216" s="104">
        <f t="shared" si="103"/>
        <v>2673100</v>
      </c>
      <c r="Z216" s="104">
        <f t="shared" si="103"/>
        <v>3003200</v>
      </c>
      <c r="AA216" s="104">
        <f t="shared" si="103"/>
        <v>2594300</v>
      </c>
      <c r="AB216" s="104">
        <f t="shared" si="103"/>
        <v>5232300</v>
      </c>
      <c r="AC216" s="104">
        <f t="shared" si="103"/>
        <v>3663000</v>
      </c>
      <c r="AD216" s="104">
        <f t="shared" si="103"/>
        <v>1956800</v>
      </c>
      <c r="AE216" s="104">
        <f t="shared" si="103"/>
        <v>3566900</v>
      </c>
      <c r="AF216" s="104">
        <f t="shared" si="103"/>
        <v>3890000</v>
      </c>
      <c r="AG216" s="104">
        <f t="shared" si="103"/>
        <v>3558900</v>
      </c>
      <c r="AH216" s="104">
        <f t="shared" si="103"/>
        <v>1092800</v>
      </c>
      <c r="AI216" s="104">
        <f t="shared" si="103"/>
        <v>2014100</v>
      </c>
      <c r="AJ216" s="104">
        <f t="shared" si="103"/>
        <v>2985200</v>
      </c>
      <c r="AK216" s="104">
        <f t="shared" si="103"/>
        <v>3039000</v>
      </c>
      <c r="AL216" s="104">
        <f t="shared" si="103"/>
        <v>2129100</v>
      </c>
      <c r="AM216" s="104">
        <f t="shared" si="103"/>
        <v>2501600</v>
      </c>
      <c r="AN216" s="104">
        <f t="shared" si="103"/>
        <v>1270600</v>
      </c>
      <c r="AO216" s="104">
        <f t="shared" si="103"/>
        <v>1839000</v>
      </c>
      <c r="AP216" s="104">
        <f t="shared" si="103"/>
        <v>3279000</v>
      </c>
      <c r="AQ216" s="104">
        <f t="shared" si="103"/>
        <v>2690400</v>
      </c>
      <c r="AR216" s="104">
        <f t="shared" si="103"/>
        <v>751900</v>
      </c>
      <c r="AS216" s="104">
        <f t="shared" si="103"/>
        <v>3664100</v>
      </c>
      <c r="AT216" s="104">
        <f t="shared" si="103"/>
        <v>1831300</v>
      </c>
      <c r="AU216" s="104">
        <f t="shared" si="103"/>
        <v>2514800</v>
      </c>
      <c r="AV216" s="104">
        <f t="shared" si="103"/>
        <v>1077800</v>
      </c>
      <c r="AW216" s="104">
        <f t="shared" si="103"/>
        <v>3893100</v>
      </c>
      <c r="AX216" s="104">
        <f t="shared" si="103"/>
        <v>3259100</v>
      </c>
      <c r="AY216" s="104">
        <f t="shared" si="103"/>
        <v>2393500</v>
      </c>
      <c r="AZ216" s="104">
        <f t="shared" si="103"/>
        <v>1773900</v>
      </c>
      <c r="BA216" s="104">
        <f t="shared" si="103"/>
        <v>1128300</v>
      </c>
      <c r="BB216" s="104">
        <f t="shared" si="103"/>
        <v>909200</v>
      </c>
      <c r="BC216" s="104">
        <f t="shared" si="103"/>
        <v>1811500</v>
      </c>
      <c r="BD216" s="104">
        <f t="shared" si="103"/>
        <v>1787500</v>
      </c>
      <c r="BE216" s="104">
        <f t="shared" si="103"/>
        <v>1075100</v>
      </c>
      <c r="BF216" s="104">
        <f t="shared" si="103"/>
        <v>368700</v>
      </c>
      <c r="BG216" s="104">
        <f t="shared" si="103"/>
        <v>792100</v>
      </c>
      <c r="BH216" s="104">
        <f t="shared" si="103"/>
        <v>1554000</v>
      </c>
      <c r="BI216" s="104">
        <f t="shared" si="103"/>
        <v>940900</v>
      </c>
      <c r="BJ216" s="104">
        <f t="shared" si="103"/>
        <v>1124200</v>
      </c>
      <c r="BK216" s="104">
        <f t="shared" si="103"/>
        <v>1264700</v>
      </c>
      <c r="BL216" s="104">
        <f t="shared" si="103"/>
        <v>585900</v>
      </c>
      <c r="BM216" s="104">
        <f t="shared" si="103"/>
        <v>1054600</v>
      </c>
      <c r="BN216" s="104">
        <f t="shared" si="103"/>
        <v>595800</v>
      </c>
      <c r="BO216" s="104">
        <f t="shared" si="103"/>
        <v>886200</v>
      </c>
      <c r="BP216" s="104">
        <f t="shared" si="103"/>
        <v>1350200</v>
      </c>
      <c r="BQ216" s="104">
        <f t="shared" si="103"/>
        <v>696500</v>
      </c>
      <c r="BR216" s="104">
        <f t="shared" si="103"/>
        <v>1535700</v>
      </c>
      <c r="BS216" s="104">
        <f t="shared" ref="BS216:DD216" si="104">SUM(BS208:BS215)</f>
        <v>889400</v>
      </c>
      <c r="BT216" s="104">
        <f t="shared" si="104"/>
        <v>1437500</v>
      </c>
      <c r="BU216" s="104">
        <f t="shared" si="104"/>
        <v>127200</v>
      </c>
      <c r="BV216" s="104">
        <f t="shared" si="104"/>
        <v>17900</v>
      </c>
      <c r="BW216" s="104">
        <f t="shared" si="104"/>
        <v>1167600</v>
      </c>
      <c r="BX216" s="104">
        <f t="shared" si="104"/>
        <v>705700</v>
      </c>
      <c r="BY216" s="104">
        <f t="shared" si="104"/>
        <v>450600</v>
      </c>
      <c r="BZ216" s="104">
        <f t="shared" si="104"/>
        <v>1173100</v>
      </c>
      <c r="CA216" s="104">
        <f t="shared" si="104"/>
        <v>2375300</v>
      </c>
      <c r="CB216" s="104">
        <f t="shared" si="104"/>
        <v>414600</v>
      </c>
      <c r="CC216" s="104">
        <f t="shared" si="104"/>
        <v>71400</v>
      </c>
      <c r="CD216" s="104">
        <f t="shared" si="104"/>
        <v>244500</v>
      </c>
      <c r="CE216" s="104">
        <f t="shared" si="104"/>
        <v>1835600</v>
      </c>
      <c r="CF216" s="104">
        <f t="shared" si="104"/>
        <v>1128600</v>
      </c>
      <c r="CG216" s="104">
        <f t="shared" si="104"/>
        <v>1781000</v>
      </c>
      <c r="CH216" s="104">
        <f t="shared" si="104"/>
        <v>541000</v>
      </c>
      <c r="CI216" s="104">
        <f t="shared" si="104"/>
        <v>750500</v>
      </c>
      <c r="CJ216" s="104">
        <f t="shared" si="104"/>
        <v>568300</v>
      </c>
      <c r="CK216" s="104">
        <f t="shared" si="104"/>
        <v>825800</v>
      </c>
      <c r="CL216" s="104">
        <f t="shared" si="104"/>
        <v>1798600</v>
      </c>
      <c r="CM216" s="104">
        <f t="shared" si="104"/>
        <v>968400</v>
      </c>
      <c r="CN216" s="104">
        <f t="shared" si="104"/>
        <v>7285000</v>
      </c>
      <c r="CO216" s="104">
        <f t="shared" si="104"/>
        <v>2084000</v>
      </c>
      <c r="CP216" s="104">
        <f t="shared" si="104"/>
        <v>2282700</v>
      </c>
      <c r="CQ216" s="104">
        <f t="shared" si="104"/>
        <v>1178000</v>
      </c>
      <c r="CR216" s="104">
        <f t="shared" si="104"/>
        <v>1042800</v>
      </c>
      <c r="CS216" s="104">
        <f t="shared" si="104"/>
        <v>1308200</v>
      </c>
      <c r="CT216" s="104">
        <f t="shared" si="104"/>
        <v>851800</v>
      </c>
      <c r="CU216" s="104">
        <f t="shared" si="104"/>
        <v>1163500</v>
      </c>
      <c r="CV216" s="104">
        <f t="shared" si="104"/>
        <v>1044100</v>
      </c>
      <c r="CW216" s="104">
        <f t="shared" si="104"/>
        <v>125800</v>
      </c>
      <c r="CX216" s="104">
        <f t="shared" si="104"/>
        <v>50000</v>
      </c>
      <c r="CY216" s="104">
        <f t="shared" si="104"/>
        <v>530000</v>
      </c>
      <c r="CZ216" s="104">
        <f t="shared" si="104"/>
        <v>50000</v>
      </c>
      <c r="DA216" s="104">
        <f t="shared" si="104"/>
        <v>50000</v>
      </c>
      <c r="DB216" s="104">
        <f t="shared" si="104"/>
        <v>50000</v>
      </c>
      <c r="DC216" s="104">
        <f t="shared" si="104"/>
        <v>530000</v>
      </c>
      <c r="DD216" s="104">
        <f t="shared" si="104"/>
        <v>192000</v>
      </c>
    </row>
  </sheetData>
  <mergeCells count="140">
    <mergeCell ref="DD206:DD207"/>
    <mergeCell ref="CH206:CM206"/>
    <mergeCell ref="CN206:CN207"/>
    <mergeCell ref="CO206:CO207"/>
    <mergeCell ref="CP206:CW206"/>
    <mergeCell ref="CX206:DC206"/>
    <mergeCell ref="AI206:AU206"/>
    <mergeCell ref="AV206:BD206"/>
    <mergeCell ref="BE206:BN206"/>
    <mergeCell ref="BO206:BW206"/>
    <mergeCell ref="BX206:CG206"/>
    <mergeCell ref="D206:D207"/>
    <mergeCell ref="E206:E207"/>
    <mergeCell ref="F206:O206"/>
    <mergeCell ref="P206:Y206"/>
    <mergeCell ref="Z206:AH206"/>
    <mergeCell ref="A208:A216"/>
    <mergeCell ref="A206:A207"/>
    <mergeCell ref="B206:B207"/>
    <mergeCell ref="C206:C207"/>
    <mergeCell ref="A200:A203"/>
    <mergeCell ref="CN115:CN116"/>
    <mergeCell ref="D115:D116"/>
    <mergeCell ref="B115:B116"/>
    <mergeCell ref="C4:C5"/>
    <mergeCell ref="A115:A116"/>
    <mergeCell ref="C115:C116"/>
    <mergeCell ref="C156:C157"/>
    <mergeCell ref="C175:C176"/>
    <mergeCell ref="C193:C194"/>
    <mergeCell ref="CN193:CN194"/>
    <mergeCell ref="A188:A190"/>
    <mergeCell ref="A175:A176"/>
    <mergeCell ref="A193:A194"/>
    <mergeCell ref="B193:B194"/>
    <mergeCell ref="BO175:BW175"/>
    <mergeCell ref="BX175:CG175"/>
    <mergeCell ref="CN175:CN176"/>
    <mergeCell ref="A142:A148"/>
    <mergeCell ref="A150:A153"/>
    <mergeCell ref="A134:A140"/>
    <mergeCell ref="A126:A132"/>
    <mergeCell ref="A69:D69"/>
    <mergeCell ref="A73:D73"/>
    <mergeCell ref="CO193:CO194"/>
    <mergeCell ref="CP193:CW193"/>
    <mergeCell ref="AI193:AU193"/>
    <mergeCell ref="AV193:BD193"/>
    <mergeCell ref="BE193:BN193"/>
    <mergeCell ref="BO193:BW193"/>
    <mergeCell ref="BX193:CG193"/>
    <mergeCell ref="D193:D194"/>
    <mergeCell ref="E193:E194"/>
    <mergeCell ref="F193:O193"/>
    <mergeCell ref="P193:Y193"/>
    <mergeCell ref="Z193:AH193"/>
    <mergeCell ref="CH193:CM193"/>
    <mergeCell ref="CO175:CO176"/>
    <mergeCell ref="CP175:CW175"/>
    <mergeCell ref="P175:Y175"/>
    <mergeCell ref="Z175:AH175"/>
    <mergeCell ref="AI175:AU175"/>
    <mergeCell ref="AV175:BD175"/>
    <mergeCell ref="BE175:BN175"/>
    <mergeCell ref="B175:B176"/>
    <mergeCell ref="D175:D176"/>
    <mergeCell ref="E175:E176"/>
    <mergeCell ref="F175:O175"/>
    <mergeCell ref="CH175:CM175"/>
    <mergeCell ref="CP156:CW156"/>
    <mergeCell ref="CX156:DC156"/>
    <mergeCell ref="A166:A171"/>
    <mergeCell ref="BO156:BW156"/>
    <mergeCell ref="BX156:CG156"/>
    <mergeCell ref="CH156:CM156"/>
    <mergeCell ref="CN156:CN157"/>
    <mergeCell ref="CO156:CO157"/>
    <mergeCell ref="P156:Y156"/>
    <mergeCell ref="Z156:AH156"/>
    <mergeCell ref="AI156:AU156"/>
    <mergeCell ref="AV156:BD156"/>
    <mergeCell ref="BE156:BN156"/>
    <mergeCell ref="A156:A157"/>
    <mergeCell ref="B156:B157"/>
    <mergeCell ref="D156:D157"/>
    <mergeCell ref="E156:E157"/>
    <mergeCell ref="F156:O156"/>
    <mergeCell ref="CO115:CO116"/>
    <mergeCell ref="CP115:CW115"/>
    <mergeCell ref="AV115:BD115"/>
    <mergeCell ref="BE115:BN115"/>
    <mergeCell ref="BO115:BW115"/>
    <mergeCell ref="BX115:CG115"/>
    <mergeCell ref="E115:E116"/>
    <mergeCell ref="F115:O115"/>
    <mergeCell ref="P115:Y115"/>
    <mergeCell ref="Z115:AH115"/>
    <mergeCell ref="AI115:AU115"/>
    <mergeCell ref="CH115:CM115"/>
    <mergeCell ref="CP50:CW50"/>
    <mergeCell ref="A52:C52"/>
    <mergeCell ref="A55:D55"/>
    <mergeCell ref="AI50:AU50"/>
    <mergeCell ref="AV50:BD50"/>
    <mergeCell ref="BE50:BN50"/>
    <mergeCell ref="BO50:BW50"/>
    <mergeCell ref="BX50:CG50"/>
    <mergeCell ref="D50:D51"/>
    <mergeCell ref="E50:E51"/>
    <mergeCell ref="F50:O50"/>
    <mergeCell ref="P50:Y50"/>
    <mergeCell ref="Z50:AH50"/>
    <mergeCell ref="A50:A51"/>
    <mergeCell ref="B50:B51"/>
    <mergeCell ref="C50:C51"/>
    <mergeCell ref="CH50:CM50"/>
    <mergeCell ref="BX4:CG4"/>
    <mergeCell ref="CH4:CM4"/>
    <mergeCell ref="CN4:CN5"/>
    <mergeCell ref="CO4:CO5"/>
    <mergeCell ref="A108:A112"/>
    <mergeCell ref="CN50:CN51"/>
    <mergeCell ref="CO50:CO51"/>
    <mergeCell ref="CP4:CW4"/>
    <mergeCell ref="A43:A47"/>
    <mergeCell ref="BE4:BN4"/>
    <mergeCell ref="BO4:BW4"/>
    <mergeCell ref="A4:A5"/>
    <mergeCell ref="B4:B5"/>
    <mergeCell ref="D4:D5"/>
    <mergeCell ref="E4:E5"/>
    <mergeCell ref="F4:O4"/>
    <mergeCell ref="P4:Y4"/>
    <mergeCell ref="Z4:AH4"/>
    <mergeCell ref="AI4:AU4"/>
    <mergeCell ref="AV4:BD4"/>
    <mergeCell ref="A34:C34"/>
    <mergeCell ref="A24:C24"/>
    <mergeCell ref="A12:C12"/>
    <mergeCell ref="A6:C6"/>
  </mergeCells>
  <printOptions horizontalCentered="1"/>
  <pageMargins left="0" right="0" top="0.35433070866141736" bottom="0" header="0.31496062992125984" footer="0.31496062992125984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B5C47-ACC6-4049-9782-FD89BF60AABE}">
  <dimension ref="A1:CT35"/>
  <sheetViews>
    <sheetView zoomScale="55" zoomScaleNormal="55" workbookViewId="0">
      <selection activeCell="K17" sqref="K17"/>
    </sheetView>
  </sheetViews>
  <sheetFormatPr defaultColWidth="25.25" defaultRowHeight="26.25" x14ac:dyDescent="0.4"/>
  <cols>
    <col min="1" max="1" width="9.875" style="2" bestFit="1" customWidth="1"/>
    <col min="2" max="2" width="72.875" style="212" customWidth="1"/>
    <col min="3" max="3" width="38.25" style="212" bestFit="1" customWidth="1"/>
    <col min="4" max="4" width="11.25" style="212" hidden="1" customWidth="1"/>
    <col min="5" max="8" width="11.5" style="212" hidden="1" customWidth="1"/>
    <col min="9" max="9" width="67.125" style="212" bestFit="1" customWidth="1"/>
    <col min="10" max="10" width="15.375" style="2" bestFit="1" customWidth="1"/>
    <col min="11" max="11" width="14" style="252" bestFit="1" customWidth="1"/>
    <col min="12" max="12" width="12" style="214" bestFit="1" customWidth="1"/>
    <col min="13" max="14" width="10.375" style="214" bestFit="1" customWidth="1"/>
    <col min="15" max="15" width="11.5" style="214" bestFit="1" customWidth="1"/>
    <col min="16" max="17" width="10.375" style="214" bestFit="1" customWidth="1"/>
    <col min="18" max="18" width="11.75" style="214" bestFit="1" customWidth="1"/>
    <col min="19" max="19" width="10.375" style="214" bestFit="1" customWidth="1"/>
    <col min="20" max="20" width="10.625" style="214" bestFit="1" customWidth="1"/>
    <col min="21" max="21" width="14" style="214" bestFit="1" customWidth="1"/>
    <col min="22" max="22" width="10.375" style="214" bestFit="1" customWidth="1"/>
    <col min="23" max="23" width="13.25" style="214" bestFit="1" customWidth="1"/>
    <col min="24" max="24" width="11.75" style="214" bestFit="1" customWidth="1"/>
    <col min="25" max="25" width="10.375" style="214" bestFit="1" customWidth="1"/>
    <col min="26" max="27" width="12.625" style="214" bestFit="1" customWidth="1"/>
    <col min="28" max="28" width="10.375" style="214" bestFit="1" customWidth="1"/>
    <col min="29" max="29" width="16" style="214" bestFit="1" customWidth="1"/>
    <col min="30" max="30" width="10.625" style="214" bestFit="1" customWidth="1"/>
    <col min="31" max="31" width="14" style="214" bestFit="1" customWidth="1"/>
    <col min="32" max="32" width="10.375" style="214" bestFit="1" customWidth="1"/>
    <col min="33" max="33" width="14.625" style="214" bestFit="1" customWidth="1"/>
    <col min="34" max="34" width="11.75" style="214" bestFit="1" customWidth="1"/>
    <col min="35" max="35" width="10.375" style="214" bestFit="1" customWidth="1"/>
    <col min="36" max="37" width="11.75" style="214" bestFit="1" customWidth="1"/>
    <col min="38" max="38" width="15.125" style="214" bestFit="1" customWidth="1"/>
    <col min="39" max="39" width="14.875" style="214" bestFit="1" customWidth="1"/>
    <col min="40" max="40" width="14" style="214" bestFit="1" customWidth="1"/>
    <col min="41" max="43" width="11.75" style="214" bestFit="1" customWidth="1"/>
    <col min="44" max="44" width="14.625" style="214" bestFit="1" customWidth="1"/>
    <col min="45" max="45" width="12" style="214" bestFit="1" customWidth="1"/>
    <col min="46" max="46" width="10.375" style="214" bestFit="1" customWidth="1"/>
    <col min="47" max="47" width="11.75" style="214" bestFit="1" customWidth="1"/>
    <col min="48" max="48" width="12.625" style="214" bestFit="1" customWidth="1"/>
    <col min="49" max="49" width="15.75" style="214" bestFit="1" customWidth="1"/>
    <col min="50" max="50" width="11.75" style="214" bestFit="1" customWidth="1"/>
    <col min="51" max="51" width="10.375" style="214" bestFit="1" customWidth="1"/>
    <col min="52" max="52" width="11.75" style="214" bestFit="1" customWidth="1"/>
    <col min="53" max="53" width="14" style="214" bestFit="1" customWidth="1"/>
    <col min="54" max="55" width="11.75" style="214" bestFit="1" customWidth="1"/>
    <col min="56" max="58" width="10.375" style="214" bestFit="1" customWidth="1"/>
    <col min="59" max="59" width="14" style="214" bestFit="1" customWidth="1"/>
    <col min="60" max="61" width="10.375" style="214" bestFit="1" customWidth="1"/>
    <col min="62" max="62" width="14" style="214" bestFit="1" customWidth="1"/>
    <col min="63" max="63" width="14.875" style="214" bestFit="1" customWidth="1"/>
    <col min="64" max="64" width="10.375" style="214" bestFit="1" customWidth="1"/>
    <col min="65" max="65" width="13.5" style="214" bestFit="1" customWidth="1"/>
    <col min="66" max="66" width="10.375" style="214" bestFit="1" customWidth="1"/>
    <col min="67" max="67" width="12" style="214" bestFit="1" customWidth="1"/>
    <col min="68" max="68" width="12.875" style="214" bestFit="1" customWidth="1"/>
    <col min="69" max="69" width="10.375" style="214" bestFit="1" customWidth="1"/>
    <col min="70" max="70" width="10.75" style="214" bestFit="1" customWidth="1"/>
    <col min="71" max="71" width="11.25" style="214" bestFit="1" customWidth="1"/>
    <col min="72" max="72" width="14" style="214" bestFit="1" customWidth="1"/>
    <col min="73" max="73" width="13.25" style="214" bestFit="1" customWidth="1"/>
    <col min="74" max="74" width="11.25" style="214" bestFit="1" customWidth="1"/>
    <col min="75" max="75" width="12.625" style="214" bestFit="1" customWidth="1"/>
    <col min="76" max="76" width="10.625" style="214" bestFit="1" customWidth="1"/>
    <col min="77" max="77" width="10.375" style="214" bestFit="1" customWidth="1"/>
    <col min="78" max="78" width="16" style="214" bestFit="1" customWidth="1"/>
    <col min="79" max="79" width="13.5" style="214" bestFit="1" customWidth="1"/>
    <col min="80" max="80" width="13.25" style="214" bestFit="1" customWidth="1"/>
    <col min="81" max="81" width="14" style="214" bestFit="1" customWidth="1"/>
    <col min="82" max="83" width="10.375" style="214" bestFit="1" customWidth="1"/>
    <col min="84" max="84" width="11.75" style="214" bestFit="1" customWidth="1"/>
    <col min="85" max="87" width="10.375" style="214" bestFit="1" customWidth="1"/>
    <col min="88" max="88" width="12" style="214" bestFit="1" customWidth="1"/>
    <col min="89" max="90" width="10.375" style="214" bestFit="1" customWidth="1"/>
    <col min="91" max="91" width="11.75" style="214" bestFit="1" customWidth="1"/>
    <col min="92" max="92" width="12" style="214" bestFit="1" customWidth="1"/>
    <col min="93" max="94" width="10.375" style="214" bestFit="1" customWidth="1"/>
    <col min="95" max="95" width="11.75" style="214" bestFit="1" customWidth="1"/>
    <col min="96" max="96" width="10.375" style="214" bestFit="1" customWidth="1"/>
    <col min="97" max="97" width="19.5" style="214" customWidth="1"/>
    <col min="98" max="98" width="10.375" style="212" bestFit="1" customWidth="1"/>
    <col min="99" max="16384" width="25.25" style="212"/>
  </cols>
  <sheetData>
    <row r="1" spans="1:98" s="294" customFormat="1" ht="36" x14ac:dyDescent="0.55000000000000004">
      <c r="A1" s="292"/>
      <c r="B1" s="293" t="s">
        <v>209</v>
      </c>
      <c r="C1" s="293"/>
      <c r="D1" s="293"/>
      <c r="E1" s="293"/>
      <c r="F1" s="293"/>
      <c r="G1" s="293"/>
      <c r="H1" s="293"/>
      <c r="J1" s="292"/>
      <c r="K1" s="295"/>
      <c r="L1" s="296"/>
      <c r="M1" s="296"/>
      <c r="N1" s="296"/>
      <c r="O1" s="296"/>
      <c r="P1" s="296"/>
      <c r="Q1" s="296"/>
      <c r="R1" s="296"/>
      <c r="S1" s="296"/>
      <c r="T1" s="296"/>
      <c r="U1" s="296"/>
      <c r="V1" s="296"/>
      <c r="W1" s="297"/>
      <c r="X1" s="297"/>
      <c r="Y1" s="297"/>
      <c r="Z1" s="297"/>
      <c r="AA1" s="296"/>
      <c r="AB1" s="297"/>
      <c r="AC1" s="297"/>
      <c r="AD1" s="297"/>
      <c r="AE1" s="297"/>
      <c r="AF1" s="296"/>
      <c r="AG1" s="296"/>
      <c r="AH1" s="296"/>
      <c r="AI1" s="296"/>
      <c r="AJ1" s="296"/>
      <c r="AK1" s="296"/>
      <c r="AL1" s="296"/>
      <c r="AM1" s="296"/>
      <c r="AN1" s="296"/>
      <c r="AO1" s="296"/>
      <c r="AP1" s="296"/>
      <c r="AQ1" s="296"/>
      <c r="AR1" s="296"/>
      <c r="AS1" s="298"/>
      <c r="AT1" s="298"/>
      <c r="AU1" s="296"/>
      <c r="AV1" s="296"/>
      <c r="AW1" s="296"/>
      <c r="AX1" s="296"/>
      <c r="AY1" s="296"/>
      <c r="AZ1" s="296"/>
      <c r="BA1" s="298"/>
      <c r="BB1" s="298"/>
      <c r="BC1" s="298"/>
      <c r="BD1" s="298"/>
      <c r="BE1" s="298"/>
      <c r="BF1" s="298"/>
      <c r="BG1" s="298"/>
      <c r="BH1" s="298"/>
      <c r="BI1" s="298"/>
      <c r="BJ1" s="298"/>
      <c r="BK1" s="298"/>
      <c r="BL1" s="298"/>
      <c r="BM1" s="298"/>
      <c r="BN1" s="298"/>
      <c r="BO1" s="298"/>
      <c r="BP1" s="298"/>
      <c r="BQ1" s="298"/>
      <c r="BR1" s="298"/>
      <c r="BS1" s="298"/>
      <c r="BT1" s="298"/>
      <c r="BU1" s="298"/>
      <c r="BV1" s="296"/>
      <c r="BW1" s="298"/>
      <c r="BX1" s="296"/>
      <c r="BY1" s="296"/>
      <c r="BZ1" s="296"/>
      <c r="CA1" s="296"/>
      <c r="CB1" s="296"/>
      <c r="CC1" s="298"/>
      <c r="CD1" s="296"/>
      <c r="CE1" s="296"/>
      <c r="CF1" s="296"/>
      <c r="CG1" s="296"/>
      <c r="CH1" s="296"/>
      <c r="CI1" s="296"/>
      <c r="CJ1" s="296"/>
      <c r="CK1" s="296"/>
      <c r="CL1" s="296"/>
      <c r="CM1" s="296"/>
      <c r="CN1" s="296"/>
      <c r="CO1" s="296"/>
      <c r="CP1" s="296"/>
      <c r="CQ1" s="296"/>
      <c r="CR1" s="296"/>
      <c r="CS1" s="296"/>
    </row>
    <row r="2" spans="1:98" s="294" customFormat="1" ht="36" x14ac:dyDescent="0.55000000000000004">
      <c r="A2" s="299"/>
      <c r="B2" s="293" t="s">
        <v>328</v>
      </c>
      <c r="C2" s="293"/>
      <c r="D2" s="292"/>
      <c r="E2" s="292"/>
      <c r="F2" s="292"/>
      <c r="G2" s="292"/>
      <c r="H2" s="292"/>
      <c r="I2" s="300"/>
      <c r="J2" s="292"/>
      <c r="K2" s="295"/>
      <c r="L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8"/>
      <c r="AT2" s="298"/>
      <c r="AU2" s="296"/>
      <c r="AV2" s="296"/>
      <c r="AW2" s="296"/>
      <c r="AX2" s="296"/>
      <c r="AY2" s="296"/>
      <c r="AZ2" s="296"/>
      <c r="BA2" s="298"/>
      <c r="BB2" s="298"/>
      <c r="BC2" s="298"/>
      <c r="BD2" s="298"/>
      <c r="BE2" s="298"/>
      <c r="BF2" s="298"/>
      <c r="BG2" s="298"/>
      <c r="BH2" s="298"/>
      <c r="BI2" s="298"/>
      <c r="BJ2" s="298"/>
      <c r="BK2" s="298"/>
      <c r="BL2" s="298"/>
      <c r="BM2" s="298"/>
      <c r="BN2" s="298"/>
      <c r="BO2" s="298"/>
      <c r="BP2" s="298"/>
      <c r="BQ2" s="298"/>
      <c r="BR2" s="298"/>
      <c r="BS2" s="298"/>
      <c r="BT2" s="298"/>
      <c r="BU2" s="298"/>
      <c r="BV2" s="296"/>
      <c r="BW2" s="298"/>
      <c r="BX2" s="296"/>
      <c r="BY2" s="296"/>
      <c r="BZ2" s="296"/>
      <c r="CA2" s="296"/>
      <c r="CB2" s="296"/>
      <c r="CC2" s="298"/>
      <c r="CD2" s="296"/>
      <c r="CE2" s="296"/>
      <c r="CF2" s="296"/>
      <c r="CG2" s="296"/>
      <c r="CH2" s="296"/>
      <c r="CI2" s="296"/>
      <c r="CJ2" s="296"/>
      <c r="CK2" s="296"/>
      <c r="CL2" s="296"/>
      <c r="CM2" s="296"/>
      <c r="CN2" s="296"/>
      <c r="CO2" s="296"/>
      <c r="CP2" s="296"/>
      <c r="CQ2" s="296"/>
      <c r="CR2" s="296"/>
      <c r="CS2" s="296"/>
    </row>
    <row r="3" spans="1:98" x14ac:dyDescent="0.4">
      <c r="A3" s="216"/>
      <c r="B3" s="217"/>
      <c r="C3" s="217"/>
      <c r="D3" s="217"/>
      <c r="E3" s="217"/>
      <c r="F3" s="217"/>
      <c r="G3" s="217"/>
      <c r="H3" s="217"/>
      <c r="I3" s="217"/>
      <c r="J3" s="215"/>
      <c r="K3" s="213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57"/>
      <c r="AK3" s="257"/>
      <c r="AL3" s="257"/>
      <c r="AM3" s="257"/>
      <c r="AN3" s="257"/>
      <c r="AO3" s="257"/>
      <c r="AP3" s="257"/>
      <c r="AQ3" s="257"/>
      <c r="AR3" s="257"/>
      <c r="AS3" s="258"/>
      <c r="AT3" s="258"/>
      <c r="AU3" s="257"/>
      <c r="AV3" s="257"/>
      <c r="AW3" s="257"/>
      <c r="AX3" s="257"/>
      <c r="AY3" s="257"/>
      <c r="AZ3" s="257"/>
      <c r="BA3" s="258"/>
      <c r="BB3" s="258"/>
      <c r="BC3" s="258"/>
      <c r="BD3" s="258"/>
      <c r="BE3" s="258"/>
      <c r="BF3" s="258"/>
      <c r="BG3" s="258"/>
      <c r="BH3" s="258"/>
      <c r="BI3" s="258"/>
      <c r="BJ3" s="258"/>
      <c r="BK3" s="258"/>
      <c r="BL3" s="258"/>
      <c r="BM3" s="258"/>
      <c r="BN3" s="258"/>
      <c r="BO3" s="258"/>
      <c r="BP3" s="258"/>
      <c r="BQ3" s="258"/>
      <c r="BR3" s="258"/>
      <c r="BS3" s="258"/>
      <c r="BT3" s="258"/>
      <c r="BU3" s="258"/>
      <c r="BV3" s="257"/>
      <c r="BW3" s="258"/>
      <c r="BX3" s="257"/>
      <c r="BY3" s="257"/>
      <c r="BZ3" s="257"/>
      <c r="CA3" s="257"/>
      <c r="CB3" s="257"/>
      <c r="CC3" s="258"/>
      <c r="CD3" s="257"/>
      <c r="CE3" s="257"/>
      <c r="CF3" s="257"/>
      <c r="CG3" s="257"/>
      <c r="CH3" s="257"/>
      <c r="CI3" s="257"/>
      <c r="CJ3" s="257"/>
      <c r="CK3" s="257"/>
      <c r="CL3" s="257"/>
      <c r="CM3" s="257"/>
      <c r="CN3" s="257"/>
      <c r="CO3" s="257"/>
      <c r="CP3" s="257"/>
      <c r="CQ3" s="257"/>
      <c r="CR3" s="257"/>
      <c r="CS3" s="257"/>
    </row>
    <row r="4" spans="1:98" x14ac:dyDescent="0.4">
      <c r="A4" s="218" t="s">
        <v>4</v>
      </c>
      <c r="B4" s="218" t="s">
        <v>290</v>
      </c>
      <c r="C4" s="219"/>
      <c r="D4" s="220" t="s">
        <v>291</v>
      </c>
      <c r="E4" s="221"/>
      <c r="F4" s="221"/>
      <c r="G4" s="221"/>
      <c r="H4" s="222"/>
      <c r="I4" s="218" t="s">
        <v>5</v>
      </c>
      <c r="J4" s="223" t="s">
        <v>6</v>
      </c>
      <c r="K4" s="220" t="s">
        <v>7</v>
      </c>
      <c r="L4" s="221"/>
      <c r="M4" s="221"/>
      <c r="N4" s="221"/>
      <c r="O4" s="221"/>
      <c r="P4" s="221"/>
      <c r="Q4" s="221"/>
      <c r="R4" s="221"/>
      <c r="S4" s="221"/>
      <c r="T4" s="222"/>
      <c r="U4" s="224" t="s">
        <v>8</v>
      </c>
      <c r="V4" s="225"/>
      <c r="W4" s="225"/>
      <c r="X4" s="225"/>
      <c r="Y4" s="225"/>
      <c r="Z4" s="225"/>
      <c r="AA4" s="225"/>
      <c r="AB4" s="225"/>
      <c r="AC4" s="225"/>
      <c r="AD4" s="226"/>
      <c r="AE4" s="227" t="s">
        <v>9</v>
      </c>
      <c r="AF4" s="228"/>
      <c r="AG4" s="228"/>
      <c r="AH4" s="228"/>
      <c r="AI4" s="228"/>
      <c r="AJ4" s="228"/>
      <c r="AK4" s="228"/>
      <c r="AL4" s="228"/>
      <c r="AM4" s="229"/>
      <c r="AN4" s="224" t="s">
        <v>10</v>
      </c>
      <c r="AO4" s="225"/>
      <c r="AP4" s="225"/>
      <c r="AQ4" s="225"/>
      <c r="AR4" s="225"/>
      <c r="AS4" s="225"/>
      <c r="AT4" s="225"/>
      <c r="AU4" s="225"/>
      <c r="AV4" s="225"/>
      <c r="AW4" s="225"/>
      <c r="AX4" s="225"/>
      <c r="AY4" s="225"/>
      <c r="AZ4" s="226"/>
      <c r="BA4" s="224" t="s">
        <v>11</v>
      </c>
      <c r="BB4" s="225"/>
      <c r="BC4" s="225"/>
      <c r="BD4" s="225"/>
      <c r="BE4" s="225"/>
      <c r="BF4" s="225"/>
      <c r="BG4" s="225"/>
      <c r="BH4" s="225"/>
      <c r="BI4" s="226"/>
      <c r="BJ4" s="224" t="s">
        <v>12</v>
      </c>
      <c r="BK4" s="225"/>
      <c r="BL4" s="225"/>
      <c r="BM4" s="225"/>
      <c r="BN4" s="225"/>
      <c r="BO4" s="225"/>
      <c r="BP4" s="225"/>
      <c r="BQ4" s="225"/>
      <c r="BR4" s="225"/>
      <c r="BS4" s="226"/>
      <c r="BT4" s="227" t="s">
        <v>13</v>
      </c>
      <c r="BU4" s="228"/>
      <c r="BV4" s="228"/>
      <c r="BW4" s="228"/>
      <c r="BX4" s="228"/>
      <c r="BY4" s="228"/>
      <c r="BZ4" s="228"/>
      <c r="CA4" s="228"/>
      <c r="CB4" s="229"/>
      <c r="CC4" s="224" t="s">
        <v>14</v>
      </c>
      <c r="CD4" s="225"/>
      <c r="CE4" s="225"/>
      <c r="CF4" s="225"/>
      <c r="CG4" s="225"/>
      <c r="CH4" s="225"/>
      <c r="CI4" s="225"/>
      <c r="CJ4" s="225"/>
      <c r="CK4" s="225"/>
      <c r="CL4" s="226"/>
      <c r="CM4" s="224" t="s">
        <v>15</v>
      </c>
      <c r="CN4" s="225"/>
      <c r="CO4" s="225"/>
      <c r="CP4" s="225"/>
      <c r="CQ4" s="225"/>
      <c r="CR4" s="226"/>
      <c r="CS4" s="230" t="s">
        <v>156</v>
      </c>
      <c r="CT4" s="230" t="s">
        <v>297</v>
      </c>
    </row>
    <row r="5" spans="1:98" s="238" customFormat="1" x14ac:dyDescent="0.2">
      <c r="A5" s="231" t="s">
        <v>4</v>
      </c>
      <c r="B5" s="231"/>
      <c r="C5" s="232"/>
      <c r="D5" s="233" t="s">
        <v>292</v>
      </c>
      <c r="E5" s="232" t="s">
        <v>293</v>
      </c>
      <c r="F5" s="232" t="s">
        <v>294</v>
      </c>
      <c r="G5" s="232" t="s">
        <v>295</v>
      </c>
      <c r="H5" s="232" t="s">
        <v>296</v>
      </c>
      <c r="I5" s="231"/>
      <c r="J5" s="234"/>
      <c r="K5" s="235" t="s">
        <v>18</v>
      </c>
      <c r="L5" s="236" t="s">
        <v>19</v>
      </c>
      <c r="M5" s="236" t="s">
        <v>20</v>
      </c>
      <c r="N5" s="236" t="s">
        <v>21</v>
      </c>
      <c r="O5" s="236" t="s">
        <v>22</v>
      </c>
      <c r="P5" s="236" t="s">
        <v>23</v>
      </c>
      <c r="Q5" s="236" t="s">
        <v>24</v>
      </c>
      <c r="R5" s="236" t="s">
        <v>25</v>
      </c>
      <c r="S5" s="236" t="s">
        <v>26</v>
      </c>
      <c r="T5" s="236" t="s">
        <v>27</v>
      </c>
      <c r="U5" s="235" t="s">
        <v>28</v>
      </c>
      <c r="V5" s="236" t="s">
        <v>29</v>
      </c>
      <c r="W5" s="236" t="s">
        <v>30</v>
      </c>
      <c r="X5" s="236" t="s">
        <v>31</v>
      </c>
      <c r="Y5" s="236" t="s">
        <v>32</v>
      </c>
      <c r="Z5" s="236" t="s">
        <v>33</v>
      </c>
      <c r="AA5" s="236" t="s">
        <v>34</v>
      </c>
      <c r="AB5" s="236" t="s">
        <v>35</v>
      </c>
      <c r="AC5" s="236" t="s">
        <v>36</v>
      </c>
      <c r="AD5" s="236" t="s">
        <v>37</v>
      </c>
      <c r="AE5" s="235" t="s">
        <v>38</v>
      </c>
      <c r="AF5" s="236" t="s">
        <v>39</v>
      </c>
      <c r="AG5" s="233" t="s">
        <v>40</v>
      </c>
      <c r="AH5" s="236" t="s">
        <v>41</v>
      </c>
      <c r="AI5" s="236" t="s">
        <v>42</v>
      </c>
      <c r="AJ5" s="236" t="s">
        <v>43</v>
      </c>
      <c r="AK5" s="236" t="s">
        <v>44</v>
      </c>
      <c r="AL5" s="236" t="s">
        <v>45</v>
      </c>
      <c r="AM5" s="236" t="s">
        <v>46</v>
      </c>
      <c r="AN5" s="235" t="s">
        <v>47</v>
      </c>
      <c r="AO5" s="236" t="s">
        <v>48</v>
      </c>
      <c r="AP5" s="236" t="s">
        <v>49</v>
      </c>
      <c r="AQ5" s="236" t="s">
        <v>50</v>
      </c>
      <c r="AR5" s="236" t="s">
        <v>51</v>
      </c>
      <c r="AS5" s="236" t="s">
        <v>52</v>
      </c>
      <c r="AT5" s="236" t="s">
        <v>53</v>
      </c>
      <c r="AU5" s="236" t="s">
        <v>54</v>
      </c>
      <c r="AV5" s="236" t="s">
        <v>55</v>
      </c>
      <c r="AW5" s="236" t="s">
        <v>56</v>
      </c>
      <c r="AX5" s="236" t="s">
        <v>57</v>
      </c>
      <c r="AY5" s="236" t="s">
        <v>58</v>
      </c>
      <c r="AZ5" s="236" t="s">
        <v>59</v>
      </c>
      <c r="BA5" s="235" t="s">
        <v>60</v>
      </c>
      <c r="BB5" s="236" t="s">
        <v>61</v>
      </c>
      <c r="BC5" s="236" t="s">
        <v>62</v>
      </c>
      <c r="BD5" s="236" t="s">
        <v>63</v>
      </c>
      <c r="BE5" s="236" t="s">
        <v>64</v>
      </c>
      <c r="BF5" s="236" t="s">
        <v>65</v>
      </c>
      <c r="BG5" s="236" t="s">
        <v>66</v>
      </c>
      <c r="BH5" s="236" t="s">
        <v>67</v>
      </c>
      <c r="BI5" s="236" t="s">
        <v>68</v>
      </c>
      <c r="BJ5" s="235" t="s">
        <v>69</v>
      </c>
      <c r="BK5" s="236" t="s">
        <v>70</v>
      </c>
      <c r="BL5" s="236" t="s">
        <v>71</v>
      </c>
      <c r="BM5" s="236" t="s">
        <v>72</v>
      </c>
      <c r="BN5" s="236" t="s">
        <v>73</v>
      </c>
      <c r="BO5" s="236" t="s">
        <v>74</v>
      </c>
      <c r="BP5" s="236" t="s">
        <v>75</v>
      </c>
      <c r="BQ5" s="236" t="s">
        <v>76</v>
      </c>
      <c r="BR5" s="236" t="s">
        <v>77</v>
      </c>
      <c r="BS5" s="236" t="s">
        <v>78</v>
      </c>
      <c r="BT5" s="235" t="s">
        <v>79</v>
      </c>
      <c r="BU5" s="236" t="s">
        <v>80</v>
      </c>
      <c r="BV5" s="236" t="s">
        <v>81</v>
      </c>
      <c r="BW5" s="236" t="s">
        <v>82</v>
      </c>
      <c r="BX5" s="236" t="s">
        <v>83</v>
      </c>
      <c r="BY5" s="236" t="s">
        <v>84</v>
      </c>
      <c r="BZ5" s="236" t="s">
        <v>85</v>
      </c>
      <c r="CA5" s="233" t="s">
        <v>86</v>
      </c>
      <c r="CB5" s="236" t="s">
        <v>87</v>
      </c>
      <c r="CC5" s="235" t="s">
        <v>88</v>
      </c>
      <c r="CD5" s="236" t="s">
        <v>89</v>
      </c>
      <c r="CE5" s="236" t="s">
        <v>90</v>
      </c>
      <c r="CF5" s="236" t="s">
        <v>91</v>
      </c>
      <c r="CG5" s="236" t="s">
        <v>92</v>
      </c>
      <c r="CH5" s="236" t="s">
        <v>93</v>
      </c>
      <c r="CI5" s="236" t="s">
        <v>94</v>
      </c>
      <c r="CJ5" s="236" t="s">
        <v>95</v>
      </c>
      <c r="CK5" s="236" t="s">
        <v>96</v>
      </c>
      <c r="CL5" s="236" t="s">
        <v>97</v>
      </c>
      <c r="CM5" s="235" t="s">
        <v>98</v>
      </c>
      <c r="CN5" s="236" t="s">
        <v>99</v>
      </c>
      <c r="CO5" s="236" t="s">
        <v>100</v>
      </c>
      <c r="CP5" s="236" t="s">
        <v>101</v>
      </c>
      <c r="CQ5" s="236" t="s">
        <v>102</v>
      </c>
      <c r="CR5" s="236" t="s">
        <v>103</v>
      </c>
      <c r="CS5" s="237"/>
      <c r="CT5" s="237"/>
    </row>
    <row r="6" spans="1:98" s="243" customFormat="1" x14ac:dyDescent="0.4">
      <c r="A6" s="239" t="s">
        <v>2</v>
      </c>
      <c r="B6" s="239"/>
      <c r="C6" s="240" t="s">
        <v>298</v>
      </c>
      <c r="D6" s="240"/>
      <c r="E6" s="240"/>
      <c r="F6" s="240"/>
      <c r="G6" s="240"/>
      <c r="H6" s="240"/>
      <c r="I6" s="241"/>
      <c r="J6" s="242">
        <f>SUM(J7:J18)</f>
        <v>37338100</v>
      </c>
      <c r="K6" s="242">
        <f>SUM(K7:K18)</f>
        <v>3641700</v>
      </c>
      <c r="L6" s="242">
        <f>SUM(L7:L18)</f>
        <v>65600</v>
      </c>
      <c r="M6" s="242">
        <f>SUM(M7:M18)</f>
        <v>48600</v>
      </c>
      <c r="N6" s="242">
        <f>SUM(N7:N18)</f>
        <v>47000</v>
      </c>
      <c r="O6" s="242">
        <f>SUM(O7:O18)</f>
        <v>62800</v>
      </c>
      <c r="P6" s="242">
        <f>SUM(P7:P18)</f>
        <v>93600</v>
      </c>
      <c r="Q6" s="242">
        <f>SUM(Q7:Q18)</f>
        <v>90600</v>
      </c>
      <c r="R6" s="242">
        <f>SUM(R7:R18)</f>
        <v>104400</v>
      </c>
      <c r="S6" s="242">
        <f>SUM(S7:S18)</f>
        <v>39400</v>
      </c>
      <c r="T6" s="242">
        <f>SUM(T7:T18)</f>
        <v>50600</v>
      </c>
      <c r="U6" s="242">
        <f>SUM(U7:U18)</f>
        <v>3521700</v>
      </c>
      <c r="V6" s="242">
        <f>SUM(V7:V18)</f>
        <v>80400</v>
      </c>
      <c r="W6" s="242">
        <f>SUM(W7:W18)</f>
        <v>111800</v>
      </c>
      <c r="X6" s="242">
        <f>SUM(X7:X18)</f>
        <v>121800</v>
      </c>
      <c r="Y6" s="242">
        <f>SUM(Y7:Y18)</f>
        <v>38400</v>
      </c>
      <c r="Z6" s="242">
        <f>SUM(Z7:Z18)</f>
        <v>41800</v>
      </c>
      <c r="AA6" s="242">
        <f>SUM(AA7:AA18)</f>
        <v>78000</v>
      </c>
      <c r="AB6" s="242">
        <f>SUM(AB7:AB18)</f>
        <v>92200</v>
      </c>
      <c r="AC6" s="242">
        <f>SUM(AC7:AC18)</f>
        <v>72800</v>
      </c>
      <c r="AD6" s="242">
        <f>SUM(AD7:AD18)</f>
        <v>85400</v>
      </c>
      <c r="AE6" s="242">
        <f>SUM(AE7:AE18)</f>
        <v>5417100</v>
      </c>
      <c r="AF6" s="242">
        <f>SUM(AF7:AF18)</f>
        <v>96000</v>
      </c>
      <c r="AG6" s="242">
        <f>SUM(AG7:AG18)</f>
        <v>210400</v>
      </c>
      <c r="AH6" s="242">
        <f>SUM(AH7:AH18)</f>
        <v>194800</v>
      </c>
      <c r="AI6" s="242">
        <f>SUM(AI7:AI18)</f>
        <v>85600</v>
      </c>
      <c r="AJ6" s="242">
        <f>SUM(AJ7:AJ18)</f>
        <v>188600</v>
      </c>
      <c r="AK6" s="242">
        <f>SUM(AK7:AK18)</f>
        <v>163400</v>
      </c>
      <c r="AL6" s="242">
        <f>SUM(AL7:AL18)</f>
        <v>224400</v>
      </c>
      <c r="AM6" s="242">
        <f>SUM(AM7:AM18)</f>
        <v>66800</v>
      </c>
      <c r="AN6" s="242">
        <f>SUM(AN7:AN18)</f>
        <v>4615600</v>
      </c>
      <c r="AO6" s="242">
        <f>SUM(AO7:AO18)</f>
        <v>112400</v>
      </c>
      <c r="AP6" s="242">
        <f>SUM(AP7:AP18)</f>
        <v>149800</v>
      </c>
      <c r="AQ6" s="242">
        <f>SUM(AQ7:AQ18)</f>
        <v>94600</v>
      </c>
      <c r="AR6" s="242">
        <f>SUM(AR7:AR18)</f>
        <v>137800</v>
      </c>
      <c r="AS6" s="242">
        <f>SUM(AS7:AS18)</f>
        <v>62200</v>
      </c>
      <c r="AT6" s="242">
        <f>SUM(AT7:AT18)</f>
        <v>95200</v>
      </c>
      <c r="AU6" s="242">
        <f>SUM(AU7:AU18)</f>
        <v>106200</v>
      </c>
      <c r="AV6" s="242">
        <f>SUM(AV7:AV18)</f>
        <v>56400</v>
      </c>
      <c r="AW6" s="242">
        <f>SUM(AW7:AW18)</f>
        <v>71800</v>
      </c>
      <c r="AX6" s="242">
        <f>SUM(AX7:AX18)</f>
        <v>119600</v>
      </c>
      <c r="AY6" s="242">
        <f>SUM(AY7:AY18)</f>
        <v>46800</v>
      </c>
      <c r="AZ6" s="242">
        <f>SUM(AZ7:AZ18)</f>
        <v>128400</v>
      </c>
      <c r="BA6" s="242">
        <f>SUM(BA7:BA18)</f>
        <v>2357100</v>
      </c>
      <c r="BB6" s="242">
        <f>SUM(BB7:BB18)</f>
        <v>106500</v>
      </c>
      <c r="BC6" s="242">
        <f>SUM(BC7:BC18)</f>
        <v>152800</v>
      </c>
      <c r="BD6" s="242">
        <f>SUM(BD7:BD18)</f>
        <v>67200</v>
      </c>
      <c r="BE6" s="242">
        <f>SUM(BE7:BE18)</f>
        <v>47600</v>
      </c>
      <c r="BF6" s="242">
        <f>SUM(BF7:BF18)</f>
        <v>56400</v>
      </c>
      <c r="BG6" s="242">
        <f>SUM(BG7:BG18)</f>
        <v>38800</v>
      </c>
      <c r="BH6" s="242">
        <f>SUM(BH7:BH18)</f>
        <v>68400</v>
      </c>
      <c r="BI6" s="242">
        <f>SUM(BI7:BI18)</f>
        <v>56000</v>
      </c>
      <c r="BJ6" s="242">
        <f>SUM(BJ7:BJ18)</f>
        <v>3661700</v>
      </c>
      <c r="BK6" s="242">
        <f>SUM(BK7:BK18)</f>
        <v>73200</v>
      </c>
      <c r="BL6" s="242">
        <f>SUM(BL7:BL18)</f>
        <v>68400</v>
      </c>
      <c r="BM6" s="242">
        <f>SUM(BM7:BM18)</f>
        <v>105600</v>
      </c>
      <c r="BN6" s="242">
        <f>SUM(BN7:BN18)</f>
        <v>71600</v>
      </c>
      <c r="BO6" s="242">
        <f>SUM(BO7:BO18)</f>
        <v>74000</v>
      </c>
      <c r="BP6" s="242">
        <f>SUM(BP7:BP18)</f>
        <v>98600</v>
      </c>
      <c r="BQ6" s="242">
        <f>SUM(BQ7:BQ18)</f>
        <v>65200</v>
      </c>
      <c r="BR6" s="242">
        <f>SUM(BR7:BR18)</f>
        <v>65200</v>
      </c>
      <c r="BS6" s="242">
        <f>SUM(BS7:BS18)</f>
        <v>56400</v>
      </c>
      <c r="BT6" s="242">
        <f>SUM(BT7:BT18)</f>
        <v>3477100</v>
      </c>
      <c r="BU6" s="242">
        <f>SUM(BU7:BU18)</f>
        <v>94500</v>
      </c>
      <c r="BV6" s="242">
        <f>SUM(BV7:BV18)</f>
        <v>79000</v>
      </c>
      <c r="BW6" s="242">
        <f>SUM(BW7:BW18)</f>
        <v>54800</v>
      </c>
      <c r="BX6" s="242">
        <f>SUM(BX7:BX18)</f>
        <v>88400</v>
      </c>
      <c r="BY6" s="242">
        <f>SUM(BY7:BY18)</f>
        <v>83000</v>
      </c>
      <c r="BZ6" s="242">
        <f>SUM(BZ7:BZ18)</f>
        <v>47000</v>
      </c>
      <c r="CA6" s="242">
        <f>SUM(CA7:CA18)</f>
        <v>56200</v>
      </c>
      <c r="CB6" s="242">
        <f>SUM(CB7:CB18)</f>
        <v>80600</v>
      </c>
      <c r="CC6" s="242">
        <f>SUM(CC7:CC18)</f>
        <v>2441700</v>
      </c>
      <c r="CD6" s="242">
        <f>SUM(CD7:CD18)</f>
        <v>46000</v>
      </c>
      <c r="CE6" s="242">
        <f>SUM(CE7:CE18)</f>
        <v>62200</v>
      </c>
      <c r="CF6" s="242">
        <f>SUM(CF7:CF18)</f>
        <v>162000</v>
      </c>
      <c r="CG6" s="242">
        <f>SUM(CG7:CG18)</f>
        <v>37400</v>
      </c>
      <c r="CH6" s="242">
        <f>SUM(CH7:CH18)</f>
        <v>20000</v>
      </c>
      <c r="CI6" s="242">
        <f>SUM(CI7:CI18)</f>
        <v>26800</v>
      </c>
      <c r="CJ6" s="242">
        <f>SUM(CJ7:CJ18)</f>
        <v>91400</v>
      </c>
      <c r="CK6" s="242">
        <f>SUM(CK7:CK18)</f>
        <v>71600</v>
      </c>
      <c r="CL6" s="242">
        <f>SUM(CL7:CL18)</f>
        <v>58800</v>
      </c>
      <c r="CM6" s="242">
        <f>SUM(CM7:CM18)</f>
        <v>823200</v>
      </c>
      <c r="CN6" s="242">
        <f>SUM(CN7:CN18)</f>
        <v>52200</v>
      </c>
      <c r="CO6" s="242">
        <f>SUM(CO7:CO18)</f>
        <v>61800</v>
      </c>
      <c r="CP6" s="242">
        <f>SUM(CP7:CP18)</f>
        <v>42200</v>
      </c>
      <c r="CQ6" s="242">
        <f>SUM(CQ7:CQ18)</f>
        <v>124000</v>
      </c>
      <c r="CR6" s="242">
        <f>SUM(CR7:CR18)</f>
        <v>33400</v>
      </c>
      <c r="CS6" s="242">
        <f>SUM(CS7:CS18)</f>
        <v>830000</v>
      </c>
      <c r="CT6" s="242">
        <f>SUM(CT7:CT18)</f>
        <v>69600</v>
      </c>
    </row>
    <row r="7" spans="1:98" x14ac:dyDescent="0.4">
      <c r="A7" s="259"/>
      <c r="B7" s="245" t="s">
        <v>161</v>
      </c>
      <c r="C7" s="259"/>
      <c r="D7" s="259"/>
      <c r="E7" s="259"/>
      <c r="F7" s="259"/>
      <c r="G7" s="259"/>
      <c r="H7" s="259"/>
      <c r="I7" s="260"/>
      <c r="J7" s="246">
        <f>SUM(K7:CS7)</f>
        <v>0</v>
      </c>
      <c r="K7" s="261"/>
      <c r="L7" s="262"/>
      <c r="M7" s="262"/>
      <c r="N7" s="262"/>
      <c r="O7" s="262"/>
      <c r="P7" s="262"/>
      <c r="Q7" s="262"/>
      <c r="R7" s="262"/>
      <c r="S7" s="262"/>
      <c r="T7" s="262"/>
      <c r="U7" s="262"/>
      <c r="V7" s="262"/>
      <c r="W7" s="262"/>
      <c r="X7" s="262"/>
      <c r="Y7" s="262"/>
      <c r="Z7" s="262"/>
      <c r="AA7" s="262"/>
      <c r="AB7" s="262"/>
      <c r="AC7" s="262"/>
      <c r="AD7" s="262"/>
      <c r="AE7" s="262"/>
      <c r="AF7" s="262"/>
      <c r="AG7" s="262"/>
      <c r="AH7" s="262"/>
      <c r="AI7" s="262"/>
      <c r="AJ7" s="262"/>
      <c r="AK7" s="262"/>
      <c r="AL7" s="262"/>
      <c r="AM7" s="262"/>
      <c r="AN7" s="262"/>
      <c r="AO7" s="262"/>
      <c r="AP7" s="262"/>
      <c r="AQ7" s="262"/>
      <c r="AR7" s="262"/>
      <c r="AS7" s="262"/>
      <c r="AT7" s="262"/>
      <c r="AU7" s="262"/>
      <c r="AV7" s="262"/>
      <c r="AW7" s="262"/>
      <c r="AX7" s="262"/>
      <c r="AY7" s="262"/>
      <c r="AZ7" s="262"/>
      <c r="BA7" s="262"/>
      <c r="BB7" s="262"/>
      <c r="BC7" s="262"/>
      <c r="BD7" s="262"/>
      <c r="BE7" s="262"/>
      <c r="BF7" s="262"/>
      <c r="BG7" s="262"/>
      <c r="BH7" s="262"/>
      <c r="BI7" s="262"/>
      <c r="BJ7" s="262"/>
      <c r="BK7" s="262"/>
      <c r="BL7" s="262"/>
      <c r="BM7" s="262"/>
      <c r="BN7" s="262"/>
      <c r="BO7" s="262"/>
      <c r="BP7" s="262"/>
      <c r="BQ7" s="262"/>
      <c r="BR7" s="262"/>
      <c r="BS7" s="262"/>
      <c r="BT7" s="262"/>
      <c r="BU7" s="262"/>
      <c r="BV7" s="262"/>
      <c r="BW7" s="262"/>
      <c r="BX7" s="262"/>
      <c r="BY7" s="262"/>
      <c r="BZ7" s="262"/>
      <c r="CA7" s="262"/>
      <c r="CB7" s="262"/>
      <c r="CC7" s="262"/>
      <c r="CD7" s="262"/>
      <c r="CE7" s="262"/>
      <c r="CF7" s="262"/>
      <c r="CG7" s="262"/>
      <c r="CH7" s="262"/>
      <c r="CI7" s="262"/>
      <c r="CJ7" s="262"/>
      <c r="CK7" s="262"/>
      <c r="CL7" s="262"/>
      <c r="CM7" s="262"/>
      <c r="CN7" s="262"/>
      <c r="CO7" s="262"/>
      <c r="CP7" s="262"/>
      <c r="CQ7" s="262"/>
      <c r="CR7" s="262"/>
      <c r="CS7" s="263"/>
      <c r="CT7" s="253"/>
    </row>
    <row r="8" spans="1:98" s="248" customFormat="1" x14ac:dyDescent="0.2">
      <c r="A8" s="264">
        <v>1</v>
      </c>
      <c r="B8" s="265" t="s">
        <v>299</v>
      </c>
      <c r="C8" s="265" t="s">
        <v>300</v>
      </c>
      <c r="D8" s="266"/>
      <c r="E8" s="266" t="s">
        <v>301</v>
      </c>
      <c r="F8" s="266"/>
      <c r="G8" s="266" t="s">
        <v>301</v>
      </c>
      <c r="H8" s="264"/>
      <c r="I8" s="267" t="s">
        <v>302</v>
      </c>
      <c r="J8" s="247">
        <f>SUM(K8:CS8)</f>
        <v>1911700</v>
      </c>
      <c r="K8" s="268">
        <v>41700</v>
      </c>
      <c r="L8" s="268">
        <v>9800</v>
      </c>
      <c r="M8" s="268">
        <v>11800</v>
      </c>
      <c r="N8" s="268">
        <v>9000</v>
      </c>
      <c r="O8" s="268">
        <v>12800</v>
      </c>
      <c r="P8" s="268">
        <v>31200</v>
      </c>
      <c r="Q8" s="268">
        <v>24800</v>
      </c>
      <c r="R8" s="268">
        <v>21600</v>
      </c>
      <c r="S8" s="268">
        <v>8200</v>
      </c>
      <c r="T8" s="268">
        <v>12800</v>
      </c>
      <c r="U8" s="268">
        <v>41700</v>
      </c>
      <c r="V8" s="268">
        <v>16000</v>
      </c>
      <c r="W8" s="268">
        <v>21600</v>
      </c>
      <c r="X8" s="268">
        <v>19400</v>
      </c>
      <c r="Y8" s="268">
        <v>8600</v>
      </c>
      <c r="Z8" s="268">
        <v>6000</v>
      </c>
      <c r="AA8" s="268">
        <v>13800</v>
      </c>
      <c r="AB8" s="268">
        <v>13400</v>
      </c>
      <c r="AC8" s="268">
        <v>9600</v>
      </c>
      <c r="AD8" s="268">
        <v>13000</v>
      </c>
      <c r="AE8" s="268">
        <v>37100</v>
      </c>
      <c r="AF8" s="268">
        <v>28200</v>
      </c>
      <c r="AG8" s="268">
        <v>66000</v>
      </c>
      <c r="AH8" s="268">
        <v>41400</v>
      </c>
      <c r="AI8" s="268">
        <v>17400</v>
      </c>
      <c r="AJ8" s="268">
        <v>43000</v>
      </c>
      <c r="AK8" s="268">
        <v>34200</v>
      </c>
      <c r="AL8" s="268">
        <v>47400</v>
      </c>
      <c r="AM8" s="268">
        <v>12600</v>
      </c>
      <c r="AN8" s="268">
        <v>55600</v>
      </c>
      <c r="AO8" s="268">
        <v>29800</v>
      </c>
      <c r="AP8" s="268">
        <v>44400</v>
      </c>
      <c r="AQ8" s="268">
        <v>20600</v>
      </c>
      <c r="AR8" s="268">
        <v>28200</v>
      </c>
      <c r="AS8" s="268">
        <v>10800</v>
      </c>
      <c r="AT8" s="268">
        <v>20000</v>
      </c>
      <c r="AU8" s="268">
        <v>27800</v>
      </c>
      <c r="AV8" s="268">
        <v>13400</v>
      </c>
      <c r="AW8" s="268">
        <v>13400</v>
      </c>
      <c r="AX8" s="268">
        <v>35800</v>
      </c>
      <c r="AY8" s="268">
        <v>11800</v>
      </c>
      <c r="AZ8" s="268">
        <v>40200</v>
      </c>
      <c r="BA8" s="268">
        <v>37100</v>
      </c>
      <c r="BB8" s="268">
        <v>28400</v>
      </c>
      <c r="BC8" s="268">
        <v>41600</v>
      </c>
      <c r="BD8" s="268">
        <v>19800</v>
      </c>
      <c r="BE8" s="268">
        <v>14200</v>
      </c>
      <c r="BF8" s="268">
        <v>16600</v>
      </c>
      <c r="BG8" s="268">
        <v>9800</v>
      </c>
      <c r="BH8" s="268">
        <v>20600</v>
      </c>
      <c r="BI8" s="268">
        <v>11400</v>
      </c>
      <c r="BJ8" s="268">
        <v>41700</v>
      </c>
      <c r="BK8" s="268">
        <v>17800</v>
      </c>
      <c r="BL8" s="268">
        <v>13600</v>
      </c>
      <c r="BM8" s="268">
        <v>28200</v>
      </c>
      <c r="BN8" s="268">
        <v>20200</v>
      </c>
      <c r="BO8" s="268">
        <v>20400</v>
      </c>
      <c r="BP8" s="268">
        <v>25000</v>
      </c>
      <c r="BQ8" s="268">
        <v>18000</v>
      </c>
      <c r="BR8" s="268">
        <v>15800</v>
      </c>
      <c r="BS8" s="268">
        <v>12600</v>
      </c>
      <c r="BT8" s="268">
        <v>37100</v>
      </c>
      <c r="BU8" s="268">
        <v>24000</v>
      </c>
      <c r="BV8" s="268">
        <v>23000</v>
      </c>
      <c r="BW8" s="268">
        <v>12000</v>
      </c>
      <c r="BX8" s="268">
        <v>16800</v>
      </c>
      <c r="BY8" s="268">
        <v>22000</v>
      </c>
      <c r="BZ8" s="268">
        <v>7000</v>
      </c>
      <c r="CA8" s="268">
        <v>7400</v>
      </c>
      <c r="CB8" s="268">
        <v>24800</v>
      </c>
      <c r="CC8" s="268">
        <v>41700</v>
      </c>
      <c r="CD8" s="268">
        <v>12200</v>
      </c>
      <c r="CE8" s="268">
        <v>15600</v>
      </c>
      <c r="CF8" s="268">
        <v>36400</v>
      </c>
      <c r="CG8" s="268">
        <v>10200</v>
      </c>
      <c r="CH8" s="268">
        <v>3600</v>
      </c>
      <c r="CI8" s="268">
        <v>6000</v>
      </c>
      <c r="CJ8" s="268">
        <v>27200</v>
      </c>
      <c r="CK8" s="268">
        <v>19800</v>
      </c>
      <c r="CL8" s="268">
        <v>14600</v>
      </c>
      <c r="CM8" s="268">
        <v>23200</v>
      </c>
      <c r="CN8" s="268">
        <v>17600</v>
      </c>
      <c r="CO8" s="268">
        <v>22400</v>
      </c>
      <c r="CP8" s="268">
        <v>12600</v>
      </c>
      <c r="CQ8" s="268">
        <v>27600</v>
      </c>
      <c r="CR8" s="268">
        <v>8200</v>
      </c>
      <c r="CS8" s="268"/>
      <c r="CT8" s="254"/>
    </row>
    <row r="9" spans="1:98" s="248" customFormat="1" x14ac:dyDescent="0.2">
      <c r="A9" s="264">
        <v>2</v>
      </c>
      <c r="B9" s="269" t="s">
        <v>303</v>
      </c>
      <c r="C9" s="265" t="s">
        <v>300</v>
      </c>
      <c r="D9" s="266"/>
      <c r="E9" s="266" t="s">
        <v>301</v>
      </c>
      <c r="F9" s="266"/>
      <c r="G9" s="266" t="s">
        <v>301</v>
      </c>
      <c r="H9" s="264"/>
      <c r="I9" s="267" t="s">
        <v>304</v>
      </c>
      <c r="J9" s="247">
        <f>SUM(K9:CS9)</f>
        <v>1480000</v>
      </c>
      <c r="K9" s="268">
        <v>0</v>
      </c>
      <c r="L9" s="262">
        <v>24000</v>
      </c>
      <c r="M9" s="262">
        <v>14000</v>
      </c>
      <c r="N9" s="262">
        <v>18000</v>
      </c>
      <c r="O9" s="262">
        <v>24000</v>
      </c>
      <c r="P9" s="262">
        <v>18000</v>
      </c>
      <c r="Q9" s="262">
        <v>30000</v>
      </c>
      <c r="R9" s="262">
        <v>26000</v>
      </c>
      <c r="S9" s="262">
        <v>12000</v>
      </c>
      <c r="T9" s="262">
        <v>14000</v>
      </c>
      <c r="U9" s="268">
        <v>0</v>
      </c>
      <c r="V9" s="268">
        <v>22000</v>
      </c>
      <c r="W9" s="268">
        <v>18000</v>
      </c>
      <c r="X9" s="268">
        <v>28000</v>
      </c>
      <c r="Y9" s="268">
        <v>8000</v>
      </c>
      <c r="Z9" s="268">
        <v>10000</v>
      </c>
      <c r="AA9" s="268">
        <v>24000</v>
      </c>
      <c r="AB9" s="268">
        <v>28000</v>
      </c>
      <c r="AC9" s="268">
        <v>14000</v>
      </c>
      <c r="AD9" s="268">
        <v>22000</v>
      </c>
      <c r="AE9" s="268">
        <v>0</v>
      </c>
      <c r="AF9" s="268">
        <v>22000</v>
      </c>
      <c r="AG9" s="268">
        <v>30000</v>
      </c>
      <c r="AH9" s="268">
        <v>46000</v>
      </c>
      <c r="AI9" s="268">
        <v>20000</v>
      </c>
      <c r="AJ9" s="268">
        <v>52000</v>
      </c>
      <c r="AK9" s="268">
        <v>40000</v>
      </c>
      <c r="AL9" s="268">
        <v>46000</v>
      </c>
      <c r="AM9" s="268">
        <v>13000</v>
      </c>
      <c r="AN9" s="268">
        <v>0</v>
      </c>
      <c r="AO9" s="268">
        <v>22000</v>
      </c>
      <c r="AP9" s="268">
        <v>28000</v>
      </c>
      <c r="AQ9" s="268">
        <v>16000</v>
      </c>
      <c r="AR9" s="268">
        <v>22000</v>
      </c>
      <c r="AS9" s="268">
        <v>12000</v>
      </c>
      <c r="AT9" s="268">
        <v>20000</v>
      </c>
      <c r="AU9" s="268">
        <v>22000</v>
      </c>
      <c r="AV9" s="268">
        <v>12000</v>
      </c>
      <c r="AW9" s="268">
        <v>12000</v>
      </c>
      <c r="AX9" s="268">
        <v>26000</v>
      </c>
      <c r="AY9" s="268">
        <v>10000</v>
      </c>
      <c r="AZ9" s="268">
        <v>26000</v>
      </c>
      <c r="BA9" s="268">
        <v>0</v>
      </c>
      <c r="BB9" s="268">
        <v>20000</v>
      </c>
      <c r="BC9" s="268">
        <v>30000</v>
      </c>
      <c r="BD9" s="268">
        <v>10000</v>
      </c>
      <c r="BE9" s="268">
        <v>6000</v>
      </c>
      <c r="BF9" s="268">
        <v>10000</v>
      </c>
      <c r="BG9" s="268">
        <v>6000</v>
      </c>
      <c r="BH9" s="268">
        <v>14000</v>
      </c>
      <c r="BI9" s="268">
        <v>20000</v>
      </c>
      <c r="BJ9" s="268">
        <v>0</v>
      </c>
      <c r="BK9" s="268">
        <v>20000</v>
      </c>
      <c r="BL9" s="268">
        <v>17000</v>
      </c>
      <c r="BM9" s="268">
        <v>36000</v>
      </c>
      <c r="BN9" s="268">
        <v>18000</v>
      </c>
      <c r="BO9" s="268">
        <v>20000</v>
      </c>
      <c r="BP9" s="268">
        <v>20000</v>
      </c>
      <c r="BQ9" s="268">
        <v>16000</v>
      </c>
      <c r="BR9" s="268">
        <v>16000</v>
      </c>
      <c r="BS9" s="268">
        <v>18000</v>
      </c>
      <c r="BT9" s="268">
        <v>0</v>
      </c>
      <c r="BU9" s="268">
        <v>19000</v>
      </c>
      <c r="BV9" s="268">
        <v>22000</v>
      </c>
      <c r="BW9" s="268">
        <v>22000</v>
      </c>
      <c r="BX9" s="268">
        <v>24000</v>
      </c>
      <c r="BY9" s="268">
        <v>28000</v>
      </c>
      <c r="BZ9" s="268">
        <v>22000</v>
      </c>
      <c r="CA9" s="268">
        <v>15000</v>
      </c>
      <c r="CB9" s="268">
        <v>20000</v>
      </c>
      <c r="CC9" s="268">
        <v>0</v>
      </c>
      <c r="CD9" s="268">
        <v>4000</v>
      </c>
      <c r="CE9" s="268">
        <v>20000</v>
      </c>
      <c r="CF9" s="268">
        <v>32000</v>
      </c>
      <c r="CG9" s="268">
        <v>6000</v>
      </c>
      <c r="CH9" s="268">
        <v>4000</v>
      </c>
      <c r="CI9" s="268">
        <v>6000</v>
      </c>
      <c r="CJ9" s="268">
        <v>26000</v>
      </c>
      <c r="CK9" s="268">
        <v>10000</v>
      </c>
      <c r="CL9" s="268">
        <v>12000</v>
      </c>
      <c r="CM9" s="268">
        <v>0</v>
      </c>
      <c r="CN9" s="268">
        <v>6000</v>
      </c>
      <c r="CO9" s="268">
        <v>6000</v>
      </c>
      <c r="CP9" s="268">
        <v>6000</v>
      </c>
      <c r="CQ9" s="268">
        <v>16000</v>
      </c>
      <c r="CR9" s="268">
        <v>6000</v>
      </c>
      <c r="CS9" s="268"/>
      <c r="CT9" s="254"/>
    </row>
    <row r="10" spans="1:98" s="248" customFormat="1" x14ac:dyDescent="0.2">
      <c r="A10" s="264">
        <v>3</v>
      </c>
      <c r="B10" s="269" t="s">
        <v>305</v>
      </c>
      <c r="C10" s="265" t="s">
        <v>300</v>
      </c>
      <c r="D10" s="266"/>
      <c r="E10" s="266" t="s">
        <v>301</v>
      </c>
      <c r="F10" s="266"/>
      <c r="G10" s="266" t="s">
        <v>301</v>
      </c>
      <c r="H10" s="264"/>
      <c r="I10" s="267" t="s">
        <v>306</v>
      </c>
      <c r="J10" s="247">
        <f>SUM(K10:CS10)</f>
        <v>1554800</v>
      </c>
      <c r="K10" s="268">
        <v>0</v>
      </c>
      <c r="L10" s="268">
        <v>9800</v>
      </c>
      <c r="M10" s="268">
        <v>11800</v>
      </c>
      <c r="N10" s="268">
        <v>9000</v>
      </c>
      <c r="O10" s="268">
        <v>12800</v>
      </c>
      <c r="P10" s="268">
        <v>31200</v>
      </c>
      <c r="Q10" s="268">
        <v>24800</v>
      </c>
      <c r="R10" s="268">
        <v>21600</v>
      </c>
      <c r="S10" s="268">
        <v>8200</v>
      </c>
      <c r="T10" s="268">
        <v>12800</v>
      </c>
      <c r="U10" s="268">
        <v>0</v>
      </c>
      <c r="V10" s="268">
        <v>16000</v>
      </c>
      <c r="W10" s="268">
        <v>21600</v>
      </c>
      <c r="X10" s="268">
        <v>19400</v>
      </c>
      <c r="Y10" s="268">
        <v>8600</v>
      </c>
      <c r="Z10" s="268">
        <v>6000</v>
      </c>
      <c r="AA10" s="268">
        <v>13800</v>
      </c>
      <c r="AB10" s="268">
        <v>13400</v>
      </c>
      <c r="AC10" s="268">
        <v>9600</v>
      </c>
      <c r="AD10" s="268">
        <v>13000</v>
      </c>
      <c r="AE10" s="268">
        <v>0</v>
      </c>
      <c r="AF10" s="268">
        <v>28200</v>
      </c>
      <c r="AG10" s="268">
        <v>66000</v>
      </c>
      <c r="AH10" s="268">
        <v>41400</v>
      </c>
      <c r="AI10" s="268">
        <v>17400</v>
      </c>
      <c r="AJ10" s="268">
        <v>43000</v>
      </c>
      <c r="AK10" s="268">
        <v>34200</v>
      </c>
      <c r="AL10" s="268">
        <v>47400</v>
      </c>
      <c r="AM10" s="268">
        <v>12600</v>
      </c>
      <c r="AN10" s="268">
        <v>0</v>
      </c>
      <c r="AO10" s="268">
        <v>29800</v>
      </c>
      <c r="AP10" s="268">
        <v>44400</v>
      </c>
      <c r="AQ10" s="268">
        <v>20600</v>
      </c>
      <c r="AR10" s="268">
        <v>28200</v>
      </c>
      <c r="AS10" s="268">
        <v>10800</v>
      </c>
      <c r="AT10" s="268">
        <v>20000</v>
      </c>
      <c r="AU10" s="268">
        <v>27800</v>
      </c>
      <c r="AV10" s="268">
        <v>13400</v>
      </c>
      <c r="AW10" s="268">
        <v>13400</v>
      </c>
      <c r="AX10" s="268">
        <v>35800</v>
      </c>
      <c r="AY10" s="268">
        <v>11800</v>
      </c>
      <c r="AZ10" s="268">
        <v>40200</v>
      </c>
      <c r="BA10" s="268">
        <v>0</v>
      </c>
      <c r="BB10" s="268">
        <v>28400</v>
      </c>
      <c r="BC10" s="268">
        <v>41600</v>
      </c>
      <c r="BD10" s="268">
        <v>19800</v>
      </c>
      <c r="BE10" s="268">
        <v>14200</v>
      </c>
      <c r="BF10" s="268">
        <v>16600</v>
      </c>
      <c r="BG10" s="268">
        <v>9800</v>
      </c>
      <c r="BH10" s="268">
        <v>20600</v>
      </c>
      <c r="BI10" s="268">
        <v>11400</v>
      </c>
      <c r="BJ10" s="268">
        <v>0</v>
      </c>
      <c r="BK10" s="268">
        <v>17800</v>
      </c>
      <c r="BL10" s="268">
        <v>13600</v>
      </c>
      <c r="BM10" s="268">
        <v>28200</v>
      </c>
      <c r="BN10" s="268">
        <v>20200</v>
      </c>
      <c r="BO10" s="268">
        <v>20400</v>
      </c>
      <c r="BP10" s="268">
        <v>25000</v>
      </c>
      <c r="BQ10" s="268">
        <v>18000</v>
      </c>
      <c r="BR10" s="268">
        <v>15800</v>
      </c>
      <c r="BS10" s="268">
        <v>12600</v>
      </c>
      <c r="BT10" s="268">
        <v>0</v>
      </c>
      <c r="BU10" s="268">
        <v>24000</v>
      </c>
      <c r="BV10" s="268">
        <v>23000</v>
      </c>
      <c r="BW10" s="268">
        <v>12000</v>
      </c>
      <c r="BX10" s="268">
        <v>16800</v>
      </c>
      <c r="BY10" s="268">
        <v>22000</v>
      </c>
      <c r="BZ10" s="268">
        <v>7000</v>
      </c>
      <c r="CA10" s="268">
        <v>7400</v>
      </c>
      <c r="CB10" s="268">
        <v>24800</v>
      </c>
      <c r="CC10" s="268">
        <v>0</v>
      </c>
      <c r="CD10" s="268">
        <v>12200</v>
      </c>
      <c r="CE10" s="268">
        <v>15600</v>
      </c>
      <c r="CF10" s="268">
        <v>36400</v>
      </c>
      <c r="CG10" s="268">
        <v>10200</v>
      </c>
      <c r="CH10" s="268">
        <v>3600</v>
      </c>
      <c r="CI10" s="268">
        <v>6000</v>
      </c>
      <c r="CJ10" s="268">
        <v>27200</v>
      </c>
      <c r="CK10" s="268">
        <v>19800</v>
      </c>
      <c r="CL10" s="268">
        <v>14600</v>
      </c>
      <c r="CM10" s="268">
        <v>0</v>
      </c>
      <c r="CN10" s="268">
        <v>17600</v>
      </c>
      <c r="CO10" s="268">
        <v>22400</v>
      </c>
      <c r="CP10" s="268">
        <v>12600</v>
      </c>
      <c r="CQ10" s="268">
        <v>27600</v>
      </c>
      <c r="CR10" s="268">
        <v>8200</v>
      </c>
      <c r="CS10" s="270"/>
      <c r="CT10" s="254"/>
    </row>
    <row r="11" spans="1:98" x14ac:dyDescent="0.4">
      <c r="A11" s="259">
        <v>4</v>
      </c>
      <c r="B11" s="269" t="s">
        <v>307</v>
      </c>
      <c r="C11" s="271" t="s">
        <v>308</v>
      </c>
      <c r="D11" s="259"/>
      <c r="E11" s="259" t="s">
        <v>301</v>
      </c>
      <c r="F11" s="259" t="s">
        <v>301</v>
      </c>
      <c r="G11" s="259"/>
      <c r="H11" s="259"/>
      <c r="I11" s="272" t="s">
        <v>327</v>
      </c>
      <c r="J11" s="246">
        <f>SUM(K11:CS11)</f>
        <v>1892000</v>
      </c>
      <c r="K11" s="262">
        <v>0</v>
      </c>
      <c r="L11" s="262">
        <v>22000</v>
      </c>
      <c r="M11" s="262">
        <v>11000</v>
      </c>
      <c r="N11" s="262">
        <v>11000</v>
      </c>
      <c r="O11" s="262">
        <v>13200</v>
      </c>
      <c r="P11" s="262">
        <v>13200</v>
      </c>
      <c r="Q11" s="262">
        <v>11000</v>
      </c>
      <c r="R11" s="262">
        <v>35200</v>
      </c>
      <c r="S11" s="262">
        <v>11000</v>
      </c>
      <c r="T11" s="262">
        <v>11000</v>
      </c>
      <c r="U11" s="262">
        <v>0</v>
      </c>
      <c r="V11" s="262">
        <v>26400</v>
      </c>
      <c r="W11" s="262">
        <v>50600</v>
      </c>
      <c r="X11" s="262">
        <v>55000</v>
      </c>
      <c r="Y11" s="262">
        <v>13200</v>
      </c>
      <c r="Z11" s="262">
        <v>19800</v>
      </c>
      <c r="AA11" s="262">
        <v>26400</v>
      </c>
      <c r="AB11" s="262">
        <v>37400</v>
      </c>
      <c r="AC11" s="262">
        <v>39600</v>
      </c>
      <c r="AD11" s="262">
        <v>37400</v>
      </c>
      <c r="AE11" s="262">
        <v>0</v>
      </c>
      <c r="AF11" s="262">
        <v>17600</v>
      </c>
      <c r="AG11" s="262">
        <v>48400</v>
      </c>
      <c r="AH11" s="262">
        <v>66000</v>
      </c>
      <c r="AI11" s="262">
        <v>30800</v>
      </c>
      <c r="AJ11" s="262">
        <v>50600</v>
      </c>
      <c r="AK11" s="262">
        <v>55000</v>
      </c>
      <c r="AL11" s="262">
        <v>83600</v>
      </c>
      <c r="AM11" s="262">
        <v>28600</v>
      </c>
      <c r="AN11" s="262">
        <v>0</v>
      </c>
      <c r="AO11" s="262">
        <v>30800</v>
      </c>
      <c r="AP11" s="262">
        <v>33000</v>
      </c>
      <c r="AQ11" s="262">
        <v>37400</v>
      </c>
      <c r="AR11" s="262">
        <v>59400</v>
      </c>
      <c r="AS11" s="262">
        <v>28600</v>
      </c>
      <c r="AT11" s="262">
        <v>35200</v>
      </c>
      <c r="AU11" s="262">
        <v>28600</v>
      </c>
      <c r="AV11" s="262">
        <v>17600</v>
      </c>
      <c r="AW11" s="262">
        <v>33000</v>
      </c>
      <c r="AX11" s="262">
        <v>22000</v>
      </c>
      <c r="AY11" s="262">
        <v>13200</v>
      </c>
      <c r="AZ11" s="262">
        <v>22000</v>
      </c>
      <c r="BA11" s="262">
        <v>0</v>
      </c>
      <c r="BB11" s="262">
        <v>29700</v>
      </c>
      <c r="BC11" s="262">
        <v>39600</v>
      </c>
      <c r="BD11" s="262">
        <v>17600</v>
      </c>
      <c r="BE11" s="262">
        <v>13200</v>
      </c>
      <c r="BF11" s="262">
        <v>13200</v>
      </c>
      <c r="BG11" s="262">
        <v>13200</v>
      </c>
      <c r="BH11" s="262">
        <v>13200</v>
      </c>
      <c r="BI11" s="262">
        <v>13200</v>
      </c>
      <c r="BJ11" s="262">
        <v>0</v>
      </c>
      <c r="BK11" s="262">
        <v>17600</v>
      </c>
      <c r="BL11" s="262">
        <v>24200</v>
      </c>
      <c r="BM11" s="262">
        <v>13200</v>
      </c>
      <c r="BN11" s="262">
        <v>13200</v>
      </c>
      <c r="BO11" s="262">
        <v>13200</v>
      </c>
      <c r="BP11" s="262">
        <v>28600</v>
      </c>
      <c r="BQ11" s="262">
        <v>13200</v>
      </c>
      <c r="BR11" s="262">
        <v>17600</v>
      </c>
      <c r="BS11" s="262">
        <v>13200</v>
      </c>
      <c r="BT11" s="262">
        <v>0</v>
      </c>
      <c r="BU11" s="262">
        <v>27500</v>
      </c>
      <c r="BV11" s="262">
        <v>11000</v>
      </c>
      <c r="BW11" s="262">
        <v>8800</v>
      </c>
      <c r="BX11" s="262">
        <v>30800</v>
      </c>
      <c r="BY11" s="262">
        <v>11000</v>
      </c>
      <c r="BZ11" s="262">
        <v>11000</v>
      </c>
      <c r="CA11" s="262">
        <v>26400</v>
      </c>
      <c r="CB11" s="262">
        <v>11000</v>
      </c>
      <c r="CC11" s="262">
        <v>0</v>
      </c>
      <c r="CD11" s="262">
        <v>17600</v>
      </c>
      <c r="CE11" s="262">
        <v>11000</v>
      </c>
      <c r="CF11" s="262">
        <v>57200</v>
      </c>
      <c r="CG11" s="262">
        <v>11000</v>
      </c>
      <c r="CH11" s="262">
        <v>8800</v>
      </c>
      <c r="CI11" s="262">
        <v>8800</v>
      </c>
      <c r="CJ11" s="262">
        <v>11000</v>
      </c>
      <c r="CK11" s="262">
        <v>22000</v>
      </c>
      <c r="CL11" s="262">
        <v>17600</v>
      </c>
      <c r="CM11" s="262">
        <v>0</v>
      </c>
      <c r="CN11" s="262">
        <v>11000</v>
      </c>
      <c r="CO11" s="262">
        <v>11000</v>
      </c>
      <c r="CP11" s="262">
        <v>11000</v>
      </c>
      <c r="CQ11" s="262">
        <v>52800</v>
      </c>
      <c r="CR11" s="262">
        <v>11000</v>
      </c>
      <c r="CS11" s="262"/>
      <c r="CT11" s="256"/>
    </row>
    <row r="12" spans="1:98" x14ac:dyDescent="0.4">
      <c r="A12" s="259"/>
      <c r="B12" s="273"/>
      <c r="C12" s="259"/>
      <c r="D12" s="259"/>
      <c r="E12" s="259"/>
      <c r="F12" s="259"/>
      <c r="G12" s="259"/>
      <c r="H12" s="259"/>
      <c r="I12" s="260"/>
      <c r="J12" s="246"/>
      <c r="K12" s="262"/>
      <c r="L12" s="262"/>
      <c r="M12" s="262"/>
      <c r="N12" s="262"/>
      <c r="O12" s="262"/>
      <c r="P12" s="262"/>
      <c r="Q12" s="262"/>
      <c r="R12" s="262"/>
      <c r="S12" s="262"/>
      <c r="T12" s="262"/>
      <c r="U12" s="262"/>
      <c r="V12" s="262"/>
      <c r="W12" s="262"/>
      <c r="X12" s="262"/>
      <c r="Y12" s="262"/>
      <c r="Z12" s="262"/>
      <c r="AA12" s="262"/>
      <c r="AB12" s="262"/>
      <c r="AC12" s="262"/>
      <c r="AD12" s="262"/>
      <c r="AE12" s="262"/>
      <c r="AF12" s="262"/>
      <c r="AG12" s="262"/>
      <c r="AH12" s="262"/>
      <c r="AI12" s="262"/>
      <c r="AJ12" s="262"/>
      <c r="AK12" s="262"/>
      <c r="AL12" s="262"/>
      <c r="AM12" s="262"/>
      <c r="AN12" s="262"/>
      <c r="AO12" s="262"/>
      <c r="AP12" s="262"/>
      <c r="AQ12" s="262"/>
      <c r="AR12" s="262"/>
      <c r="AS12" s="262"/>
      <c r="AT12" s="262"/>
      <c r="AU12" s="262"/>
      <c r="AV12" s="262"/>
      <c r="AW12" s="262"/>
      <c r="AX12" s="262"/>
      <c r="AY12" s="262"/>
      <c r="AZ12" s="262"/>
      <c r="BA12" s="262"/>
      <c r="BB12" s="262"/>
      <c r="BC12" s="262"/>
      <c r="BD12" s="262"/>
      <c r="BE12" s="262"/>
      <c r="BF12" s="262"/>
      <c r="BG12" s="262"/>
      <c r="BH12" s="262"/>
      <c r="BI12" s="262"/>
      <c r="BJ12" s="262"/>
      <c r="BK12" s="262"/>
      <c r="BL12" s="262"/>
      <c r="BM12" s="262"/>
      <c r="BN12" s="262"/>
      <c r="BO12" s="262"/>
      <c r="BP12" s="262"/>
      <c r="BQ12" s="262"/>
      <c r="BR12" s="262"/>
      <c r="BS12" s="262"/>
      <c r="BT12" s="262"/>
      <c r="BU12" s="262"/>
      <c r="BV12" s="262"/>
      <c r="BW12" s="262"/>
      <c r="BX12" s="262"/>
      <c r="BY12" s="262"/>
      <c r="BZ12" s="262"/>
      <c r="CA12" s="262"/>
      <c r="CB12" s="262"/>
      <c r="CC12" s="262"/>
      <c r="CD12" s="262"/>
      <c r="CE12" s="262"/>
      <c r="CF12" s="262"/>
      <c r="CG12" s="262"/>
      <c r="CH12" s="262"/>
      <c r="CI12" s="262"/>
      <c r="CJ12" s="262"/>
      <c r="CK12" s="262"/>
      <c r="CL12" s="262"/>
      <c r="CM12" s="262"/>
      <c r="CN12" s="262"/>
      <c r="CO12" s="262"/>
      <c r="CP12" s="262"/>
      <c r="CQ12" s="262"/>
      <c r="CR12" s="262"/>
      <c r="CS12" s="274"/>
      <c r="CT12" s="256"/>
    </row>
    <row r="13" spans="1:98" x14ac:dyDescent="0.4">
      <c r="A13" s="259"/>
      <c r="B13" s="245" t="s">
        <v>157</v>
      </c>
      <c r="C13" s="259"/>
      <c r="D13" s="259"/>
      <c r="E13" s="259"/>
      <c r="F13" s="259"/>
      <c r="G13" s="259"/>
      <c r="H13" s="259"/>
      <c r="I13" s="260"/>
      <c r="J13" s="246">
        <f>SUM(K13:CS13)</f>
        <v>0</v>
      </c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2"/>
      <c r="AM13" s="262"/>
      <c r="AN13" s="262"/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  <c r="BB13" s="262"/>
      <c r="BC13" s="262"/>
      <c r="BD13" s="262"/>
      <c r="BE13" s="262"/>
      <c r="BF13" s="262"/>
      <c r="BG13" s="262"/>
      <c r="BH13" s="262"/>
      <c r="BI13" s="262"/>
      <c r="BJ13" s="262"/>
      <c r="BK13" s="262"/>
      <c r="BL13" s="262"/>
      <c r="BM13" s="262"/>
      <c r="BN13" s="262"/>
      <c r="BO13" s="262"/>
      <c r="BP13" s="262"/>
      <c r="BQ13" s="262"/>
      <c r="BR13" s="262"/>
      <c r="BS13" s="262"/>
      <c r="BT13" s="262"/>
      <c r="BU13" s="262"/>
      <c r="BV13" s="262"/>
      <c r="BW13" s="262"/>
      <c r="BX13" s="262"/>
      <c r="BY13" s="262"/>
      <c r="BZ13" s="262"/>
      <c r="CA13" s="262"/>
      <c r="CB13" s="262"/>
      <c r="CC13" s="262"/>
      <c r="CD13" s="262"/>
      <c r="CE13" s="262"/>
      <c r="CF13" s="262"/>
      <c r="CG13" s="262"/>
      <c r="CH13" s="262"/>
      <c r="CI13" s="262"/>
      <c r="CJ13" s="262"/>
      <c r="CK13" s="262"/>
      <c r="CL13" s="262"/>
      <c r="CM13" s="262"/>
      <c r="CN13" s="262"/>
      <c r="CO13" s="262"/>
      <c r="CP13" s="262"/>
      <c r="CQ13" s="262"/>
      <c r="CR13" s="262"/>
      <c r="CS13" s="275"/>
      <c r="CT13" s="256"/>
    </row>
    <row r="14" spans="1:98" s="215" customFormat="1" x14ac:dyDescent="0.4">
      <c r="A14" s="276">
        <v>1</v>
      </c>
      <c r="B14" s="269" t="s">
        <v>303</v>
      </c>
      <c r="C14" s="271" t="s">
        <v>309</v>
      </c>
      <c r="D14" s="276"/>
      <c r="E14" s="266" t="s">
        <v>301</v>
      </c>
      <c r="F14" s="266"/>
      <c r="G14" s="266" t="s">
        <v>301</v>
      </c>
      <c r="H14" s="276"/>
      <c r="I14" s="271" t="s">
        <v>310</v>
      </c>
      <c r="J14" s="246">
        <f>SUM(K14:CS14)</f>
        <v>14800000</v>
      </c>
      <c r="K14" s="262">
        <v>1800000</v>
      </c>
      <c r="L14" s="262">
        <v>0</v>
      </c>
      <c r="M14" s="262">
        <v>0</v>
      </c>
      <c r="N14" s="262">
        <v>0</v>
      </c>
      <c r="O14" s="262">
        <v>0</v>
      </c>
      <c r="P14" s="262">
        <v>0</v>
      </c>
      <c r="Q14" s="262">
        <v>0</v>
      </c>
      <c r="R14" s="262">
        <v>0</v>
      </c>
      <c r="S14" s="262">
        <v>0</v>
      </c>
      <c r="T14" s="262">
        <v>0</v>
      </c>
      <c r="U14" s="262">
        <v>1740000</v>
      </c>
      <c r="V14" s="262">
        <v>0</v>
      </c>
      <c r="W14" s="262">
        <v>0</v>
      </c>
      <c r="X14" s="262">
        <v>0</v>
      </c>
      <c r="Y14" s="262">
        <v>0</v>
      </c>
      <c r="Z14" s="262">
        <v>0</v>
      </c>
      <c r="AA14" s="262">
        <v>0</v>
      </c>
      <c r="AB14" s="262">
        <v>0</v>
      </c>
      <c r="AC14" s="262">
        <v>0</v>
      </c>
      <c r="AD14" s="262">
        <v>0</v>
      </c>
      <c r="AE14" s="262">
        <v>2690000</v>
      </c>
      <c r="AF14" s="262">
        <v>0</v>
      </c>
      <c r="AG14" s="262">
        <v>0</v>
      </c>
      <c r="AH14" s="262">
        <v>0</v>
      </c>
      <c r="AI14" s="262">
        <v>0</v>
      </c>
      <c r="AJ14" s="262">
        <v>0</v>
      </c>
      <c r="AK14" s="262">
        <v>0</v>
      </c>
      <c r="AL14" s="262">
        <v>0</v>
      </c>
      <c r="AM14" s="262">
        <v>0</v>
      </c>
      <c r="AN14" s="262">
        <v>2280000</v>
      </c>
      <c r="AO14" s="262">
        <v>0</v>
      </c>
      <c r="AP14" s="262">
        <v>0</v>
      </c>
      <c r="AQ14" s="262">
        <v>0</v>
      </c>
      <c r="AR14" s="262">
        <v>0</v>
      </c>
      <c r="AS14" s="262">
        <v>0</v>
      </c>
      <c r="AT14" s="262">
        <v>0</v>
      </c>
      <c r="AU14" s="262">
        <v>0</v>
      </c>
      <c r="AV14" s="262">
        <v>0</v>
      </c>
      <c r="AW14" s="262">
        <v>0</v>
      </c>
      <c r="AX14" s="262">
        <v>0</v>
      </c>
      <c r="AY14" s="262">
        <v>0</v>
      </c>
      <c r="AZ14" s="262">
        <v>0</v>
      </c>
      <c r="BA14" s="262">
        <v>1160000</v>
      </c>
      <c r="BB14" s="262">
        <v>0</v>
      </c>
      <c r="BC14" s="262">
        <v>0</v>
      </c>
      <c r="BD14" s="262">
        <v>0</v>
      </c>
      <c r="BE14" s="262">
        <v>0</v>
      </c>
      <c r="BF14" s="262">
        <v>0</v>
      </c>
      <c r="BG14" s="262">
        <v>0</v>
      </c>
      <c r="BH14" s="262">
        <v>0</v>
      </c>
      <c r="BI14" s="262">
        <v>0</v>
      </c>
      <c r="BJ14" s="262">
        <v>1810000</v>
      </c>
      <c r="BK14" s="262">
        <v>0</v>
      </c>
      <c r="BL14" s="262">
        <v>0</v>
      </c>
      <c r="BM14" s="262">
        <v>0</v>
      </c>
      <c r="BN14" s="262">
        <v>0</v>
      </c>
      <c r="BO14" s="262">
        <v>0</v>
      </c>
      <c r="BP14" s="262">
        <v>0</v>
      </c>
      <c r="BQ14" s="262">
        <v>0</v>
      </c>
      <c r="BR14" s="262">
        <v>0</v>
      </c>
      <c r="BS14" s="262">
        <v>0</v>
      </c>
      <c r="BT14" s="262">
        <v>1720000</v>
      </c>
      <c r="BU14" s="262">
        <v>0</v>
      </c>
      <c r="BV14" s="262">
        <v>0</v>
      </c>
      <c r="BW14" s="262">
        <v>0</v>
      </c>
      <c r="BX14" s="262">
        <v>0</v>
      </c>
      <c r="BY14" s="262">
        <v>0</v>
      </c>
      <c r="BZ14" s="262">
        <v>0</v>
      </c>
      <c r="CA14" s="262">
        <v>0</v>
      </c>
      <c r="CB14" s="262">
        <v>0</v>
      </c>
      <c r="CC14" s="262">
        <v>1200000</v>
      </c>
      <c r="CD14" s="262">
        <v>0</v>
      </c>
      <c r="CE14" s="262">
        <v>0</v>
      </c>
      <c r="CF14" s="262">
        <v>0</v>
      </c>
      <c r="CG14" s="262">
        <v>0</v>
      </c>
      <c r="CH14" s="262">
        <v>0</v>
      </c>
      <c r="CI14" s="262">
        <v>0</v>
      </c>
      <c r="CJ14" s="262">
        <v>0</v>
      </c>
      <c r="CK14" s="262">
        <v>0</v>
      </c>
      <c r="CL14" s="262">
        <v>0</v>
      </c>
      <c r="CM14" s="262">
        <v>400000</v>
      </c>
      <c r="CN14" s="262"/>
      <c r="CO14" s="262"/>
      <c r="CP14" s="262"/>
      <c r="CQ14" s="262"/>
      <c r="CR14" s="262"/>
      <c r="CS14" s="262"/>
      <c r="CT14" s="256"/>
    </row>
    <row r="15" spans="1:98" s="215" customFormat="1" x14ac:dyDescent="0.4">
      <c r="A15" s="276"/>
      <c r="B15" s="269"/>
      <c r="C15" s="271" t="s">
        <v>311</v>
      </c>
      <c r="D15" s="276"/>
      <c r="E15" s="266" t="s">
        <v>301</v>
      </c>
      <c r="F15" s="266"/>
      <c r="G15" s="266" t="s">
        <v>301</v>
      </c>
      <c r="H15" s="276"/>
      <c r="I15" s="271" t="s">
        <v>312</v>
      </c>
      <c r="J15" s="246">
        <f>SUM(K15:CS15)</f>
        <v>14800000</v>
      </c>
      <c r="K15" s="262">
        <v>1800000</v>
      </c>
      <c r="L15" s="262">
        <v>0</v>
      </c>
      <c r="M15" s="262">
        <v>0</v>
      </c>
      <c r="N15" s="262">
        <v>0</v>
      </c>
      <c r="O15" s="262">
        <v>0</v>
      </c>
      <c r="P15" s="262">
        <v>0</v>
      </c>
      <c r="Q15" s="262">
        <v>0</v>
      </c>
      <c r="R15" s="262">
        <v>0</v>
      </c>
      <c r="S15" s="262">
        <v>0</v>
      </c>
      <c r="T15" s="262">
        <v>0</v>
      </c>
      <c r="U15" s="262">
        <v>1740000</v>
      </c>
      <c r="V15" s="262">
        <v>0</v>
      </c>
      <c r="W15" s="262">
        <v>0</v>
      </c>
      <c r="X15" s="262">
        <v>0</v>
      </c>
      <c r="Y15" s="262">
        <v>0</v>
      </c>
      <c r="Z15" s="262">
        <v>0</v>
      </c>
      <c r="AA15" s="262">
        <v>0</v>
      </c>
      <c r="AB15" s="262">
        <v>0</v>
      </c>
      <c r="AC15" s="262">
        <v>0</v>
      </c>
      <c r="AD15" s="262">
        <v>0</v>
      </c>
      <c r="AE15" s="262">
        <v>2690000</v>
      </c>
      <c r="AF15" s="262">
        <v>0</v>
      </c>
      <c r="AG15" s="262">
        <v>0</v>
      </c>
      <c r="AH15" s="262">
        <v>0</v>
      </c>
      <c r="AI15" s="262">
        <v>0</v>
      </c>
      <c r="AJ15" s="262">
        <v>0</v>
      </c>
      <c r="AK15" s="262">
        <v>0</v>
      </c>
      <c r="AL15" s="262">
        <v>0</v>
      </c>
      <c r="AM15" s="262">
        <v>0</v>
      </c>
      <c r="AN15" s="262">
        <v>2280000</v>
      </c>
      <c r="AO15" s="262">
        <v>0</v>
      </c>
      <c r="AP15" s="262">
        <v>0</v>
      </c>
      <c r="AQ15" s="262">
        <v>0</v>
      </c>
      <c r="AR15" s="262">
        <v>0</v>
      </c>
      <c r="AS15" s="262">
        <v>0</v>
      </c>
      <c r="AT15" s="262">
        <v>0</v>
      </c>
      <c r="AU15" s="262">
        <v>0</v>
      </c>
      <c r="AV15" s="262">
        <v>0</v>
      </c>
      <c r="AW15" s="262">
        <v>0</v>
      </c>
      <c r="AX15" s="262">
        <v>0</v>
      </c>
      <c r="AY15" s="262">
        <v>0</v>
      </c>
      <c r="AZ15" s="262">
        <v>0</v>
      </c>
      <c r="BA15" s="262">
        <v>1160000</v>
      </c>
      <c r="BB15" s="262">
        <v>0</v>
      </c>
      <c r="BC15" s="262">
        <v>0</v>
      </c>
      <c r="BD15" s="262">
        <v>0</v>
      </c>
      <c r="BE15" s="262">
        <v>0</v>
      </c>
      <c r="BF15" s="262">
        <v>0</v>
      </c>
      <c r="BG15" s="262">
        <v>0</v>
      </c>
      <c r="BH15" s="262">
        <v>0</v>
      </c>
      <c r="BI15" s="262">
        <v>0</v>
      </c>
      <c r="BJ15" s="262">
        <v>1810000</v>
      </c>
      <c r="BK15" s="262">
        <v>0</v>
      </c>
      <c r="BL15" s="262">
        <v>0</v>
      </c>
      <c r="BM15" s="262">
        <v>0</v>
      </c>
      <c r="BN15" s="262">
        <v>0</v>
      </c>
      <c r="BO15" s="262">
        <v>0</v>
      </c>
      <c r="BP15" s="262">
        <v>0</v>
      </c>
      <c r="BQ15" s="262">
        <v>0</v>
      </c>
      <c r="BR15" s="262">
        <v>0</v>
      </c>
      <c r="BS15" s="262">
        <v>0</v>
      </c>
      <c r="BT15" s="262">
        <v>1720000</v>
      </c>
      <c r="BU15" s="262">
        <v>0</v>
      </c>
      <c r="BV15" s="262">
        <v>0</v>
      </c>
      <c r="BW15" s="262">
        <v>0</v>
      </c>
      <c r="BX15" s="262">
        <v>0</v>
      </c>
      <c r="BY15" s="262">
        <v>0</v>
      </c>
      <c r="BZ15" s="262">
        <v>0</v>
      </c>
      <c r="CA15" s="262">
        <v>0</v>
      </c>
      <c r="CB15" s="262">
        <v>0</v>
      </c>
      <c r="CC15" s="262">
        <v>1200000</v>
      </c>
      <c r="CD15" s="262">
        <v>0</v>
      </c>
      <c r="CE15" s="262">
        <v>0</v>
      </c>
      <c r="CF15" s="262">
        <v>0</v>
      </c>
      <c r="CG15" s="262">
        <v>0</v>
      </c>
      <c r="CH15" s="262">
        <v>0</v>
      </c>
      <c r="CI15" s="262">
        <v>0</v>
      </c>
      <c r="CJ15" s="262">
        <v>0</v>
      </c>
      <c r="CK15" s="262">
        <v>0</v>
      </c>
      <c r="CL15" s="262">
        <v>0</v>
      </c>
      <c r="CM15" s="262">
        <v>400000</v>
      </c>
      <c r="CN15" s="262"/>
      <c r="CO15" s="262"/>
      <c r="CP15" s="262"/>
      <c r="CQ15" s="262"/>
      <c r="CR15" s="262"/>
      <c r="CS15" s="262"/>
      <c r="CT15" s="256"/>
    </row>
    <row r="16" spans="1:98" s="215" customFormat="1" x14ac:dyDescent="0.4">
      <c r="A16" s="276">
        <v>2</v>
      </c>
      <c r="B16" s="269" t="s">
        <v>313</v>
      </c>
      <c r="C16" s="271" t="s">
        <v>309</v>
      </c>
      <c r="D16" s="276"/>
      <c r="E16" s="266" t="s">
        <v>301</v>
      </c>
      <c r="F16" s="276"/>
      <c r="G16" s="266" t="s">
        <v>301</v>
      </c>
      <c r="H16" s="276"/>
      <c r="I16" s="271" t="s">
        <v>314</v>
      </c>
      <c r="J16" s="246">
        <f>SUM(K16:CS16)</f>
        <v>830000</v>
      </c>
      <c r="K16" s="262">
        <v>0</v>
      </c>
      <c r="L16" s="262">
        <v>0</v>
      </c>
      <c r="M16" s="262">
        <v>0</v>
      </c>
      <c r="N16" s="262">
        <v>0</v>
      </c>
      <c r="O16" s="262">
        <v>0</v>
      </c>
      <c r="P16" s="262">
        <v>0</v>
      </c>
      <c r="Q16" s="262">
        <v>0</v>
      </c>
      <c r="R16" s="262">
        <v>0</v>
      </c>
      <c r="S16" s="262">
        <v>0</v>
      </c>
      <c r="T16" s="262">
        <v>0</v>
      </c>
      <c r="U16" s="262">
        <v>0</v>
      </c>
      <c r="V16" s="262">
        <v>0</v>
      </c>
      <c r="W16" s="262">
        <v>0</v>
      </c>
      <c r="X16" s="262">
        <v>0</v>
      </c>
      <c r="Y16" s="262">
        <v>0</v>
      </c>
      <c r="Z16" s="262">
        <v>0</v>
      </c>
      <c r="AA16" s="262">
        <v>0</v>
      </c>
      <c r="AB16" s="262">
        <v>0</v>
      </c>
      <c r="AC16" s="262">
        <v>0</v>
      </c>
      <c r="AD16" s="262">
        <v>0</v>
      </c>
      <c r="AE16" s="262">
        <v>0</v>
      </c>
      <c r="AF16" s="262">
        <v>0</v>
      </c>
      <c r="AG16" s="262">
        <v>0</v>
      </c>
      <c r="AH16" s="262">
        <v>0</v>
      </c>
      <c r="AI16" s="262">
        <v>0</v>
      </c>
      <c r="AJ16" s="262">
        <v>0</v>
      </c>
      <c r="AK16" s="262">
        <v>0</v>
      </c>
      <c r="AL16" s="262">
        <v>0</v>
      </c>
      <c r="AM16" s="262">
        <v>0</v>
      </c>
      <c r="AN16" s="262">
        <v>0</v>
      </c>
      <c r="AO16" s="262">
        <v>0</v>
      </c>
      <c r="AP16" s="262">
        <v>0</v>
      </c>
      <c r="AQ16" s="262">
        <v>0</v>
      </c>
      <c r="AR16" s="262">
        <v>0</v>
      </c>
      <c r="AS16" s="262">
        <v>0</v>
      </c>
      <c r="AT16" s="262">
        <v>0</v>
      </c>
      <c r="AU16" s="262">
        <v>0</v>
      </c>
      <c r="AV16" s="262">
        <v>0</v>
      </c>
      <c r="AW16" s="262">
        <v>0</v>
      </c>
      <c r="AX16" s="262">
        <v>0</v>
      </c>
      <c r="AY16" s="262">
        <v>0</v>
      </c>
      <c r="AZ16" s="262">
        <v>0</v>
      </c>
      <c r="BA16" s="262">
        <v>0</v>
      </c>
      <c r="BB16" s="262">
        <v>0</v>
      </c>
      <c r="BC16" s="262">
        <v>0</v>
      </c>
      <c r="BD16" s="262">
        <v>0</v>
      </c>
      <c r="BE16" s="262">
        <v>0</v>
      </c>
      <c r="BF16" s="262">
        <v>0</v>
      </c>
      <c r="BG16" s="262">
        <v>0</v>
      </c>
      <c r="BH16" s="262">
        <v>0</v>
      </c>
      <c r="BI16" s="262">
        <v>0</v>
      </c>
      <c r="BJ16" s="262">
        <v>0</v>
      </c>
      <c r="BK16" s="262">
        <v>0</v>
      </c>
      <c r="BL16" s="262">
        <v>0</v>
      </c>
      <c r="BM16" s="262">
        <v>0</v>
      </c>
      <c r="BN16" s="262">
        <v>0</v>
      </c>
      <c r="BO16" s="262">
        <v>0</v>
      </c>
      <c r="BP16" s="262">
        <v>0</v>
      </c>
      <c r="BQ16" s="262">
        <v>0</v>
      </c>
      <c r="BR16" s="262">
        <v>0</v>
      </c>
      <c r="BS16" s="262">
        <v>0</v>
      </c>
      <c r="BT16" s="262">
        <v>0</v>
      </c>
      <c r="BU16" s="262">
        <v>0</v>
      </c>
      <c r="BV16" s="262">
        <v>0</v>
      </c>
      <c r="BW16" s="262">
        <v>0</v>
      </c>
      <c r="BX16" s="262">
        <v>0</v>
      </c>
      <c r="BY16" s="262">
        <v>0</v>
      </c>
      <c r="BZ16" s="262">
        <v>0</v>
      </c>
      <c r="CA16" s="262">
        <v>0</v>
      </c>
      <c r="CB16" s="262">
        <v>0</v>
      </c>
      <c r="CC16" s="262">
        <v>0</v>
      </c>
      <c r="CD16" s="262">
        <v>0</v>
      </c>
      <c r="CE16" s="262">
        <v>0</v>
      </c>
      <c r="CF16" s="262">
        <v>0</v>
      </c>
      <c r="CG16" s="262">
        <v>0</v>
      </c>
      <c r="CH16" s="262">
        <v>0</v>
      </c>
      <c r="CI16" s="262">
        <v>0</v>
      </c>
      <c r="CJ16" s="262">
        <v>0</v>
      </c>
      <c r="CK16" s="262">
        <v>0</v>
      </c>
      <c r="CL16" s="262">
        <v>0</v>
      </c>
      <c r="CM16" s="262">
        <v>0</v>
      </c>
      <c r="CN16" s="262">
        <v>0</v>
      </c>
      <c r="CO16" s="262">
        <v>0</v>
      </c>
      <c r="CP16" s="262">
        <v>0</v>
      </c>
      <c r="CQ16" s="262">
        <v>0</v>
      </c>
      <c r="CR16" s="262">
        <v>0</v>
      </c>
      <c r="CS16" s="262">
        <f>200000+630000</f>
        <v>830000</v>
      </c>
      <c r="CT16" s="256"/>
    </row>
    <row r="17" spans="1:98" s="215" customFormat="1" x14ac:dyDescent="0.4">
      <c r="A17" s="276">
        <v>3</v>
      </c>
      <c r="B17" s="269" t="s">
        <v>315</v>
      </c>
      <c r="C17" s="271" t="s">
        <v>316</v>
      </c>
      <c r="D17" s="276"/>
      <c r="E17" s="266" t="s">
        <v>301</v>
      </c>
      <c r="F17" s="276"/>
      <c r="G17" s="276"/>
      <c r="H17" s="276"/>
      <c r="I17" s="271" t="s">
        <v>317</v>
      </c>
      <c r="J17" s="246">
        <f>CT17</f>
        <v>50000</v>
      </c>
      <c r="K17" s="262">
        <v>0</v>
      </c>
      <c r="L17" s="262">
        <v>0</v>
      </c>
      <c r="M17" s="262">
        <v>0</v>
      </c>
      <c r="N17" s="262">
        <v>0</v>
      </c>
      <c r="O17" s="262">
        <v>0</v>
      </c>
      <c r="P17" s="262">
        <v>0</v>
      </c>
      <c r="Q17" s="262">
        <v>0</v>
      </c>
      <c r="R17" s="262">
        <v>0</v>
      </c>
      <c r="S17" s="262">
        <v>0</v>
      </c>
      <c r="T17" s="262">
        <v>0</v>
      </c>
      <c r="U17" s="262">
        <v>0</v>
      </c>
      <c r="V17" s="262">
        <v>0</v>
      </c>
      <c r="W17" s="262">
        <v>0</v>
      </c>
      <c r="X17" s="262">
        <v>0</v>
      </c>
      <c r="Y17" s="262">
        <v>0</v>
      </c>
      <c r="Z17" s="262">
        <v>0</v>
      </c>
      <c r="AA17" s="262">
        <v>0</v>
      </c>
      <c r="AB17" s="262">
        <v>0</v>
      </c>
      <c r="AC17" s="262">
        <v>0</v>
      </c>
      <c r="AD17" s="262">
        <v>0</v>
      </c>
      <c r="AE17" s="262">
        <v>0</v>
      </c>
      <c r="AF17" s="262">
        <v>0</v>
      </c>
      <c r="AG17" s="262">
        <v>0</v>
      </c>
      <c r="AH17" s="262">
        <v>0</v>
      </c>
      <c r="AI17" s="262">
        <v>0</v>
      </c>
      <c r="AJ17" s="262">
        <v>0</v>
      </c>
      <c r="AK17" s="262">
        <v>0</v>
      </c>
      <c r="AL17" s="262">
        <v>0</v>
      </c>
      <c r="AM17" s="262">
        <v>0</v>
      </c>
      <c r="AN17" s="262">
        <v>0</v>
      </c>
      <c r="AO17" s="262">
        <v>0</v>
      </c>
      <c r="AP17" s="262">
        <v>0</v>
      </c>
      <c r="AQ17" s="262">
        <v>0</v>
      </c>
      <c r="AR17" s="262">
        <v>0</v>
      </c>
      <c r="AS17" s="262">
        <v>0</v>
      </c>
      <c r="AT17" s="262">
        <v>0</v>
      </c>
      <c r="AU17" s="262">
        <v>0</v>
      </c>
      <c r="AV17" s="262">
        <v>0</v>
      </c>
      <c r="AW17" s="262">
        <v>0</v>
      </c>
      <c r="AX17" s="262">
        <v>0</v>
      </c>
      <c r="AY17" s="262">
        <v>0</v>
      </c>
      <c r="AZ17" s="262">
        <v>0</v>
      </c>
      <c r="BA17" s="262">
        <v>0</v>
      </c>
      <c r="BB17" s="262">
        <v>0</v>
      </c>
      <c r="BC17" s="262">
        <v>0</v>
      </c>
      <c r="BD17" s="262">
        <v>0</v>
      </c>
      <c r="BE17" s="262">
        <v>0</v>
      </c>
      <c r="BF17" s="262">
        <v>0</v>
      </c>
      <c r="BG17" s="262">
        <v>0</v>
      </c>
      <c r="BH17" s="262">
        <v>0</v>
      </c>
      <c r="BI17" s="262">
        <v>0</v>
      </c>
      <c r="BJ17" s="262">
        <v>0</v>
      </c>
      <c r="BK17" s="262">
        <v>0</v>
      </c>
      <c r="BL17" s="262">
        <v>0</v>
      </c>
      <c r="BM17" s="262">
        <v>0</v>
      </c>
      <c r="BN17" s="262">
        <v>0</v>
      </c>
      <c r="BO17" s="262">
        <v>0</v>
      </c>
      <c r="BP17" s="262">
        <v>0</v>
      </c>
      <c r="BQ17" s="262">
        <v>0</v>
      </c>
      <c r="BR17" s="262">
        <v>0</v>
      </c>
      <c r="BS17" s="262">
        <v>0</v>
      </c>
      <c r="BT17" s="262">
        <v>0</v>
      </c>
      <c r="BU17" s="262">
        <v>0</v>
      </c>
      <c r="BV17" s="262">
        <v>0</v>
      </c>
      <c r="BW17" s="262">
        <v>0</v>
      </c>
      <c r="BX17" s="262">
        <v>0</v>
      </c>
      <c r="BY17" s="262">
        <v>0</v>
      </c>
      <c r="BZ17" s="262">
        <v>0</v>
      </c>
      <c r="CA17" s="262">
        <v>0</v>
      </c>
      <c r="CB17" s="262">
        <v>0</v>
      </c>
      <c r="CC17" s="262">
        <v>0</v>
      </c>
      <c r="CD17" s="262">
        <v>0</v>
      </c>
      <c r="CE17" s="262">
        <v>0</v>
      </c>
      <c r="CF17" s="262">
        <v>0</v>
      </c>
      <c r="CG17" s="262">
        <v>0</v>
      </c>
      <c r="CH17" s="262">
        <v>0</v>
      </c>
      <c r="CI17" s="262">
        <v>0</v>
      </c>
      <c r="CJ17" s="262">
        <v>0</v>
      </c>
      <c r="CK17" s="262">
        <v>0</v>
      </c>
      <c r="CL17" s="262">
        <v>0</v>
      </c>
      <c r="CM17" s="262">
        <v>0</v>
      </c>
      <c r="CN17" s="262">
        <v>0</v>
      </c>
      <c r="CO17" s="262">
        <v>0</v>
      </c>
      <c r="CP17" s="262">
        <v>0</v>
      </c>
      <c r="CQ17" s="262">
        <v>0</v>
      </c>
      <c r="CR17" s="262">
        <v>0</v>
      </c>
      <c r="CS17" s="262"/>
      <c r="CT17" s="256">
        <v>50000</v>
      </c>
    </row>
    <row r="18" spans="1:98" s="215" customFormat="1" x14ac:dyDescent="0.4">
      <c r="A18" s="277"/>
      <c r="B18" s="278"/>
      <c r="C18" s="279" t="s">
        <v>318</v>
      </c>
      <c r="D18" s="277"/>
      <c r="E18" s="266" t="s">
        <v>301</v>
      </c>
      <c r="F18" s="277"/>
      <c r="G18" s="277"/>
      <c r="H18" s="277"/>
      <c r="I18" s="279" t="s">
        <v>319</v>
      </c>
      <c r="J18" s="246">
        <f>CT18</f>
        <v>19600</v>
      </c>
      <c r="K18" s="280">
        <v>0</v>
      </c>
      <c r="L18" s="280">
        <v>0</v>
      </c>
      <c r="M18" s="280">
        <v>0</v>
      </c>
      <c r="N18" s="280">
        <v>0</v>
      </c>
      <c r="O18" s="280">
        <v>0</v>
      </c>
      <c r="P18" s="280">
        <v>0</v>
      </c>
      <c r="Q18" s="280">
        <v>0</v>
      </c>
      <c r="R18" s="280">
        <v>0</v>
      </c>
      <c r="S18" s="280">
        <v>0</v>
      </c>
      <c r="T18" s="280">
        <v>0</v>
      </c>
      <c r="U18" s="280">
        <v>0</v>
      </c>
      <c r="V18" s="280">
        <v>0</v>
      </c>
      <c r="W18" s="280">
        <v>0</v>
      </c>
      <c r="X18" s="280">
        <v>0</v>
      </c>
      <c r="Y18" s="280">
        <v>0</v>
      </c>
      <c r="Z18" s="280">
        <v>0</v>
      </c>
      <c r="AA18" s="280">
        <v>0</v>
      </c>
      <c r="AB18" s="280">
        <v>0</v>
      </c>
      <c r="AC18" s="280">
        <v>0</v>
      </c>
      <c r="AD18" s="280">
        <v>0</v>
      </c>
      <c r="AE18" s="280">
        <v>0</v>
      </c>
      <c r="AF18" s="280">
        <v>0</v>
      </c>
      <c r="AG18" s="280">
        <v>0</v>
      </c>
      <c r="AH18" s="280">
        <v>0</v>
      </c>
      <c r="AI18" s="280">
        <v>0</v>
      </c>
      <c r="AJ18" s="280">
        <v>0</v>
      </c>
      <c r="AK18" s="280">
        <v>0</v>
      </c>
      <c r="AL18" s="280">
        <v>0</v>
      </c>
      <c r="AM18" s="280">
        <v>0</v>
      </c>
      <c r="AN18" s="280">
        <v>0</v>
      </c>
      <c r="AO18" s="280">
        <v>0</v>
      </c>
      <c r="AP18" s="280">
        <v>0</v>
      </c>
      <c r="AQ18" s="280">
        <v>0</v>
      </c>
      <c r="AR18" s="280">
        <v>0</v>
      </c>
      <c r="AS18" s="280">
        <v>0</v>
      </c>
      <c r="AT18" s="280">
        <v>0</v>
      </c>
      <c r="AU18" s="280">
        <v>0</v>
      </c>
      <c r="AV18" s="280">
        <v>0</v>
      </c>
      <c r="AW18" s="280">
        <v>0</v>
      </c>
      <c r="AX18" s="280">
        <v>0</v>
      </c>
      <c r="AY18" s="280">
        <v>0</v>
      </c>
      <c r="AZ18" s="280">
        <v>0</v>
      </c>
      <c r="BA18" s="280">
        <v>0</v>
      </c>
      <c r="BB18" s="280">
        <v>0</v>
      </c>
      <c r="BC18" s="280">
        <v>0</v>
      </c>
      <c r="BD18" s="280">
        <v>0</v>
      </c>
      <c r="BE18" s="280">
        <v>0</v>
      </c>
      <c r="BF18" s="280">
        <v>0</v>
      </c>
      <c r="BG18" s="280">
        <v>0</v>
      </c>
      <c r="BH18" s="280">
        <v>0</v>
      </c>
      <c r="BI18" s="280">
        <v>0</v>
      </c>
      <c r="BJ18" s="280">
        <v>0</v>
      </c>
      <c r="BK18" s="280">
        <v>0</v>
      </c>
      <c r="BL18" s="280">
        <v>0</v>
      </c>
      <c r="BM18" s="280">
        <v>0</v>
      </c>
      <c r="BN18" s="280">
        <v>0</v>
      </c>
      <c r="BO18" s="280">
        <v>0</v>
      </c>
      <c r="BP18" s="280">
        <v>0</v>
      </c>
      <c r="BQ18" s="280">
        <v>0</v>
      </c>
      <c r="BR18" s="280">
        <v>0</v>
      </c>
      <c r="BS18" s="280">
        <v>0</v>
      </c>
      <c r="BT18" s="280">
        <v>0</v>
      </c>
      <c r="BU18" s="280">
        <v>0</v>
      </c>
      <c r="BV18" s="280">
        <v>0</v>
      </c>
      <c r="BW18" s="280">
        <v>0</v>
      </c>
      <c r="BX18" s="280">
        <v>0</v>
      </c>
      <c r="BY18" s="280">
        <v>0</v>
      </c>
      <c r="BZ18" s="280">
        <v>0</v>
      </c>
      <c r="CA18" s="280">
        <v>0</v>
      </c>
      <c r="CB18" s="280">
        <v>0</v>
      </c>
      <c r="CC18" s="280">
        <v>0</v>
      </c>
      <c r="CD18" s="280">
        <v>0</v>
      </c>
      <c r="CE18" s="280">
        <v>0</v>
      </c>
      <c r="CF18" s="280">
        <v>0</v>
      </c>
      <c r="CG18" s="280">
        <v>0</v>
      </c>
      <c r="CH18" s="280">
        <v>0</v>
      </c>
      <c r="CI18" s="280">
        <v>0</v>
      </c>
      <c r="CJ18" s="280">
        <v>0</v>
      </c>
      <c r="CK18" s="280">
        <v>0</v>
      </c>
      <c r="CL18" s="280">
        <v>0</v>
      </c>
      <c r="CM18" s="280">
        <v>0</v>
      </c>
      <c r="CN18" s="280">
        <v>0</v>
      </c>
      <c r="CO18" s="280">
        <v>0</v>
      </c>
      <c r="CP18" s="280">
        <v>0</v>
      </c>
      <c r="CQ18" s="280">
        <v>0</v>
      </c>
      <c r="CR18" s="280">
        <v>0</v>
      </c>
      <c r="CS18" s="280"/>
      <c r="CT18" s="255">
        <v>19600</v>
      </c>
    </row>
    <row r="19" spans="1:98" s="285" customFormat="1" x14ac:dyDescent="0.4">
      <c r="A19" s="281"/>
      <c r="B19" s="282" t="s">
        <v>112</v>
      </c>
      <c r="C19" s="249"/>
      <c r="D19" s="249"/>
      <c r="E19" s="249"/>
      <c r="F19" s="249"/>
      <c r="G19" s="249"/>
      <c r="H19" s="249"/>
      <c r="I19" s="283"/>
      <c r="J19" s="283">
        <f>SUM(K19:CT19)</f>
        <v>4946500</v>
      </c>
      <c r="K19" s="284">
        <f>SUM(K8+K9+K10)</f>
        <v>41700</v>
      </c>
      <c r="L19" s="284">
        <f t="shared" ref="L19:BW19" si="0">SUM(L8+L9+L10)</f>
        <v>43600</v>
      </c>
      <c r="M19" s="284">
        <f t="shared" si="0"/>
        <v>37600</v>
      </c>
      <c r="N19" s="284">
        <f t="shared" si="0"/>
        <v>36000</v>
      </c>
      <c r="O19" s="284">
        <f t="shared" si="0"/>
        <v>49600</v>
      </c>
      <c r="P19" s="284">
        <f t="shared" si="0"/>
        <v>80400</v>
      </c>
      <c r="Q19" s="284">
        <f t="shared" si="0"/>
        <v>79600</v>
      </c>
      <c r="R19" s="284">
        <f t="shared" si="0"/>
        <v>69200</v>
      </c>
      <c r="S19" s="284">
        <f t="shared" si="0"/>
        <v>28400</v>
      </c>
      <c r="T19" s="284">
        <f t="shared" si="0"/>
        <v>39600</v>
      </c>
      <c r="U19" s="284">
        <f t="shared" si="0"/>
        <v>41700</v>
      </c>
      <c r="V19" s="284">
        <f t="shared" si="0"/>
        <v>54000</v>
      </c>
      <c r="W19" s="284">
        <f t="shared" si="0"/>
        <v>61200</v>
      </c>
      <c r="X19" s="284">
        <f t="shared" si="0"/>
        <v>66800</v>
      </c>
      <c r="Y19" s="284">
        <f t="shared" si="0"/>
        <v>25200</v>
      </c>
      <c r="Z19" s="284">
        <f t="shared" si="0"/>
        <v>22000</v>
      </c>
      <c r="AA19" s="284">
        <f t="shared" si="0"/>
        <v>51600</v>
      </c>
      <c r="AB19" s="284">
        <f t="shared" si="0"/>
        <v>54800</v>
      </c>
      <c r="AC19" s="284">
        <f t="shared" si="0"/>
        <v>33200</v>
      </c>
      <c r="AD19" s="284">
        <f t="shared" si="0"/>
        <v>48000</v>
      </c>
      <c r="AE19" s="284">
        <f t="shared" si="0"/>
        <v>37100</v>
      </c>
      <c r="AF19" s="284">
        <f t="shared" si="0"/>
        <v>78400</v>
      </c>
      <c r="AG19" s="284">
        <f t="shared" si="0"/>
        <v>162000</v>
      </c>
      <c r="AH19" s="284">
        <f t="shared" si="0"/>
        <v>128800</v>
      </c>
      <c r="AI19" s="284">
        <f t="shared" si="0"/>
        <v>54800</v>
      </c>
      <c r="AJ19" s="284">
        <f t="shared" si="0"/>
        <v>138000</v>
      </c>
      <c r="AK19" s="284">
        <f t="shared" si="0"/>
        <v>108400</v>
      </c>
      <c r="AL19" s="284">
        <f t="shared" si="0"/>
        <v>140800</v>
      </c>
      <c r="AM19" s="284">
        <f t="shared" si="0"/>
        <v>38200</v>
      </c>
      <c r="AN19" s="284">
        <f t="shared" si="0"/>
        <v>55600</v>
      </c>
      <c r="AO19" s="284">
        <f t="shared" si="0"/>
        <v>81600</v>
      </c>
      <c r="AP19" s="284">
        <f t="shared" si="0"/>
        <v>116800</v>
      </c>
      <c r="AQ19" s="284">
        <f t="shared" si="0"/>
        <v>57200</v>
      </c>
      <c r="AR19" s="284">
        <f t="shared" si="0"/>
        <v>78400</v>
      </c>
      <c r="AS19" s="284">
        <f t="shared" si="0"/>
        <v>33600</v>
      </c>
      <c r="AT19" s="284">
        <f t="shared" si="0"/>
        <v>60000</v>
      </c>
      <c r="AU19" s="284">
        <f t="shared" si="0"/>
        <v>77600</v>
      </c>
      <c r="AV19" s="284">
        <f t="shared" si="0"/>
        <v>38800</v>
      </c>
      <c r="AW19" s="284">
        <f t="shared" si="0"/>
        <v>38800</v>
      </c>
      <c r="AX19" s="284">
        <f t="shared" si="0"/>
        <v>97600</v>
      </c>
      <c r="AY19" s="284">
        <f t="shared" si="0"/>
        <v>33600</v>
      </c>
      <c r="AZ19" s="284">
        <f t="shared" si="0"/>
        <v>106400</v>
      </c>
      <c r="BA19" s="284">
        <f t="shared" si="0"/>
        <v>37100</v>
      </c>
      <c r="BB19" s="284">
        <f t="shared" si="0"/>
        <v>76800</v>
      </c>
      <c r="BC19" s="284">
        <f t="shared" si="0"/>
        <v>113200</v>
      </c>
      <c r="BD19" s="284">
        <f t="shared" si="0"/>
        <v>49600</v>
      </c>
      <c r="BE19" s="284">
        <f t="shared" si="0"/>
        <v>34400</v>
      </c>
      <c r="BF19" s="284">
        <f t="shared" si="0"/>
        <v>43200</v>
      </c>
      <c r="BG19" s="284">
        <f t="shared" si="0"/>
        <v>25600</v>
      </c>
      <c r="BH19" s="284">
        <f t="shared" si="0"/>
        <v>55200</v>
      </c>
      <c r="BI19" s="284">
        <f t="shared" si="0"/>
        <v>42800</v>
      </c>
      <c r="BJ19" s="284">
        <f t="shared" si="0"/>
        <v>41700</v>
      </c>
      <c r="BK19" s="284">
        <f t="shared" si="0"/>
        <v>55600</v>
      </c>
      <c r="BL19" s="284">
        <f t="shared" si="0"/>
        <v>44200</v>
      </c>
      <c r="BM19" s="284">
        <f t="shared" si="0"/>
        <v>92400</v>
      </c>
      <c r="BN19" s="284">
        <f t="shared" si="0"/>
        <v>58400</v>
      </c>
      <c r="BO19" s="284">
        <f t="shared" si="0"/>
        <v>60800</v>
      </c>
      <c r="BP19" s="284">
        <f t="shared" si="0"/>
        <v>70000</v>
      </c>
      <c r="BQ19" s="284">
        <f t="shared" si="0"/>
        <v>52000</v>
      </c>
      <c r="BR19" s="284">
        <f t="shared" si="0"/>
        <v>47600</v>
      </c>
      <c r="BS19" s="284">
        <f t="shared" si="0"/>
        <v>43200</v>
      </c>
      <c r="BT19" s="284">
        <f t="shared" si="0"/>
        <v>37100</v>
      </c>
      <c r="BU19" s="284">
        <f t="shared" si="0"/>
        <v>67000</v>
      </c>
      <c r="BV19" s="284">
        <f t="shared" si="0"/>
        <v>68000</v>
      </c>
      <c r="BW19" s="284">
        <f t="shared" si="0"/>
        <v>46000</v>
      </c>
      <c r="BX19" s="284">
        <f t="shared" ref="BX19:CS19" si="1">SUM(BX8+BX9+BX10)</f>
        <v>57600</v>
      </c>
      <c r="BY19" s="284">
        <f t="shared" si="1"/>
        <v>72000</v>
      </c>
      <c r="BZ19" s="284">
        <f t="shared" si="1"/>
        <v>36000</v>
      </c>
      <c r="CA19" s="284">
        <f t="shared" si="1"/>
        <v>29800</v>
      </c>
      <c r="CB19" s="284">
        <f t="shared" si="1"/>
        <v>69600</v>
      </c>
      <c r="CC19" s="284">
        <f t="shared" si="1"/>
        <v>41700</v>
      </c>
      <c r="CD19" s="284">
        <f t="shared" si="1"/>
        <v>28400</v>
      </c>
      <c r="CE19" s="284">
        <f t="shared" si="1"/>
        <v>51200</v>
      </c>
      <c r="CF19" s="284">
        <f t="shared" si="1"/>
        <v>104800</v>
      </c>
      <c r="CG19" s="284">
        <f t="shared" si="1"/>
        <v>26400</v>
      </c>
      <c r="CH19" s="284">
        <f t="shared" si="1"/>
        <v>11200</v>
      </c>
      <c r="CI19" s="284">
        <f t="shared" si="1"/>
        <v>18000</v>
      </c>
      <c r="CJ19" s="284">
        <f t="shared" si="1"/>
        <v>80400</v>
      </c>
      <c r="CK19" s="284">
        <f t="shared" si="1"/>
        <v>49600</v>
      </c>
      <c r="CL19" s="284">
        <f t="shared" si="1"/>
        <v>41200</v>
      </c>
      <c r="CM19" s="284">
        <f t="shared" si="1"/>
        <v>23200</v>
      </c>
      <c r="CN19" s="284">
        <f t="shared" si="1"/>
        <v>41200</v>
      </c>
      <c r="CO19" s="284">
        <f t="shared" si="1"/>
        <v>50800</v>
      </c>
      <c r="CP19" s="284">
        <f t="shared" si="1"/>
        <v>31200</v>
      </c>
      <c r="CQ19" s="284">
        <f t="shared" si="1"/>
        <v>71200</v>
      </c>
      <c r="CR19" s="284">
        <f t="shared" si="1"/>
        <v>22400</v>
      </c>
      <c r="CS19" s="284">
        <f t="shared" si="1"/>
        <v>0</v>
      </c>
      <c r="CT19" s="284">
        <f t="shared" ref="CT19" si="2">SUM(CT8+CT9+CT10)</f>
        <v>0</v>
      </c>
    </row>
    <row r="20" spans="1:98" s="285" customFormat="1" x14ac:dyDescent="0.4">
      <c r="A20" s="286"/>
      <c r="B20" s="287" t="s">
        <v>308</v>
      </c>
      <c r="C20" s="250"/>
      <c r="D20" s="250"/>
      <c r="E20" s="250"/>
      <c r="F20" s="250"/>
      <c r="G20" s="250"/>
      <c r="H20" s="250"/>
      <c r="I20" s="288"/>
      <c r="J20" s="288">
        <f t="shared" ref="J20:J25" si="3">SUM(K20:CT20)</f>
        <v>1892000</v>
      </c>
      <c r="K20" s="289">
        <f>SUM(K11)</f>
        <v>0</v>
      </c>
      <c r="L20" s="289">
        <f t="shared" ref="L20:BW20" si="4">SUM(L11)</f>
        <v>22000</v>
      </c>
      <c r="M20" s="289">
        <f t="shared" si="4"/>
        <v>11000</v>
      </c>
      <c r="N20" s="289">
        <f t="shared" si="4"/>
        <v>11000</v>
      </c>
      <c r="O20" s="289">
        <f t="shared" si="4"/>
        <v>13200</v>
      </c>
      <c r="P20" s="289">
        <f t="shared" si="4"/>
        <v>13200</v>
      </c>
      <c r="Q20" s="289">
        <f t="shared" si="4"/>
        <v>11000</v>
      </c>
      <c r="R20" s="289">
        <f t="shared" si="4"/>
        <v>35200</v>
      </c>
      <c r="S20" s="289">
        <f t="shared" si="4"/>
        <v>11000</v>
      </c>
      <c r="T20" s="289">
        <f t="shared" si="4"/>
        <v>11000</v>
      </c>
      <c r="U20" s="289">
        <f t="shared" si="4"/>
        <v>0</v>
      </c>
      <c r="V20" s="289">
        <f t="shared" si="4"/>
        <v>26400</v>
      </c>
      <c r="W20" s="289">
        <f t="shared" si="4"/>
        <v>50600</v>
      </c>
      <c r="X20" s="289">
        <f t="shared" si="4"/>
        <v>55000</v>
      </c>
      <c r="Y20" s="289">
        <f t="shared" si="4"/>
        <v>13200</v>
      </c>
      <c r="Z20" s="289">
        <f t="shared" si="4"/>
        <v>19800</v>
      </c>
      <c r="AA20" s="289">
        <f t="shared" si="4"/>
        <v>26400</v>
      </c>
      <c r="AB20" s="289">
        <f t="shared" si="4"/>
        <v>37400</v>
      </c>
      <c r="AC20" s="289">
        <f t="shared" si="4"/>
        <v>39600</v>
      </c>
      <c r="AD20" s="289">
        <f t="shared" si="4"/>
        <v>37400</v>
      </c>
      <c r="AE20" s="289">
        <f t="shared" si="4"/>
        <v>0</v>
      </c>
      <c r="AF20" s="289">
        <f t="shared" si="4"/>
        <v>17600</v>
      </c>
      <c r="AG20" s="289">
        <f t="shared" si="4"/>
        <v>48400</v>
      </c>
      <c r="AH20" s="289">
        <f t="shared" si="4"/>
        <v>66000</v>
      </c>
      <c r="AI20" s="289">
        <f t="shared" si="4"/>
        <v>30800</v>
      </c>
      <c r="AJ20" s="289">
        <f t="shared" si="4"/>
        <v>50600</v>
      </c>
      <c r="AK20" s="289">
        <f t="shared" si="4"/>
        <v>55000</v>
      </c>
      <c r="AL20" s="289">
        <f t="shared" si="4"/>
        <v>83600</v>
      </c>
      <c r="AM20" s="289">
        <f t="shared" si="4"/>
        <v>28600</v>
      </c>
      <c r="AN20" s="289">
        <f t="shared" si="4"/>
        <v>0</v>
      </c>
      <c r="AO20" s="289">
        <f t="shared" si="4"/>
        <v>30800</v>
      </c>
      <c r="AP20" s="289">
        <f t="shared" si="4"/>
        <v>33000</v>
      </c>
      <c r="AQ20" s="289">
        <f t="shared" si="4"/>
        <v>37400</v>
      </c>
      <c r="AR20" s="289">
        <f t="shared" si="4"/>
        <v>59400</v>
      </c>
      <c r="AS20" s="289">
        <f t="shared" si="4"/>
        <v>28600</v>
      </c>
      <c r="AT20" s="289">
        <f t="shared" si="4"/>
        <v>35200</v>
      </c>
      <c r="AU20" s="289">
        <f t="shared" si="4"/>
        <v>28600</v>
      </c>
      <c r="AV20" s="289">
        <f t="shared" si="4"/>
        <v>17600</v>
      </c>
      <c r="AW20" s="289">
        <f t="shared" si="4"/>
        <v>33000</v>
      </c>
      <c r="AX20" s="289">
        <f t="shared" si="4"/>
        <v>22000</v>
      </c>
      <c r="AY20" s="289">
        <f t="shared" si="4"/>
        <v>13200</v>
      </c>
      <c r="AZ20" s="289">
        <f t="shared" si="4"/>
        <v>22000</v>
      </c>
      <c r="BA20" s="289">
        <f t="shared" si="4"/>
        <v>0</v>
      </c>
      <c r="BB20" s="289">
        <f t="shared" si="4"/>
        <v>29700</v>
      </c>
      <c r="BC20" s="289">
        <f t="shared" si="4"/>
        <v>39600</v>
      </c>
      <c r="BD20" s="289">
        <f t="shared" si="4"/>
        <v>17600</v>
      </c>
      <c r="BE20" s="289">
        <f t="shared" si="4"/>
        <v>13200</v>
      </c>
      <c r="BF20" s="289">
        <f t="shared" si="4"/>
        <v>13200</v>
      </c>
      <c r="BG20" s="289">
        <f t="shared" si="4"/>
        <v>13200</v>
      </c>
      <c r="BH20" s="289">
        <f t="shared" si="4"/>
        <v>13200</v>
      </c>
      <c r="BI20" s="289">
        <f t="shared" si="4"/>
        <v>13200</v>
      </c>
      <c r="BJ20" s="289">
        <f t="shared" si="4"/>
        <v>0</v>
      </c>
      <c r="BK20" s="289">
        <f t="shared" si="4"/>
        <v>17600</v>
      </c>
      <c r="BL20" s="289">
        <f t="shared" si="4"/>
        <v>24200</v>
      </c>
      <c r="BM20" s="289">
        <f t="shared" si="4"/>
        <v>13200</v>
      </c>
      <c r="BN20" s="289">
        <f t="shared" si="4"/>
        <v>13200</v>
      </c>
      <c r="BO20" s="289">
        <f t="shared" si="4"/>
        <v>13200</v>
      </c>
      <c r="BP20" s="289">
        <f t="shared" si="4"/>
        <v>28600</v>
      </c>
      <c r="BQ20" s="289">
        <f t="shared" si="4"/>
        <v>13200</v>
      </c>
      <c r="BR20" s="289">
        <f t="shared" si="4"/>
        <v>17600</v>
      </c>
      <c r="BS20" s="289">
        <f t="shared" si="4"/>
        <v>13200</v>
      </c>
      <c r="BT20" s="289">
        <f t="shared" si="4"/>
        <v>0</v>
      </c>
      <c r="BU20" s="289">
        <f t="shared" si="4"/>
        <v>27500</v>
      </c>
      <c r="BV20" s="289">
        <f t="shared" si="4"/>
        <v>11000</v>
      </c>
      <c r="BW20" s="289">
        <f t="shared" si="4"/>
        <v>8800</v>
      </c>
      <c r="BX20" s="289">
        <f t="shared" ref="BX20:CS20" si="5">SUM(BX11)</f>
        <v>30800</v>
      </c>
      <c r="BY20" s="289">
        <f t="shared" si="5"/>
        <v>11000</v>
      </c>
      <c r="BZ20" s="289">
        <f t="shared" si="5"/>
        <v>11000</v>
      </c>
      <c r="CA20" s="289">
        <f t="shared" si="5"/>
        <v>26400</v>
      </c>
      <c r="CB20" s="289">
        <f t="shared" si="5"/>
        <v>11000</v>
      </c>
      <c r="CC20" s="289">
        <f t="shared" si="5"/>
        <v>0</v>
      </c>
      <c r="CD20" s="289">
        <f t="shared" si="5"/>
        <v>17600</v>
      </c>
      <c r="CE20" s="289">
        <f t="shared" si="5"/>
        <v>11000</v>
      </c>
      <c r="CF20" s="289">
        <f t="shared" si="5"/>
        <v>57200</v>
      </c>
      <c r="CG20" s="289">
        <f t="shared" si="5"/>
        <v>11000</v>
      </c>
      <c r="CH20" s="289">
        <f t="shared" si="5"/>
        <v>8800</v>
      </c>
      <c r="CI20" s="289">
        <f t="shared" si="5"/>
        <v>8800</v>
      </c>
      <c r="CJ20" s="289">
        <f t="shared" si="5"/>
        <v>11000</v>
      </c>
      <c r="CK20" s="289">
        <f t="shared" si="5"/>
        <v>22000</v>
      </c>
      <c r="CL20" s="289">
        <f t="shared" si="5"/>
        <v>17600</v>
      </c>
      <c r="CM20" s="289">
        <f t="shared" si="5"/>
        <v>0</v>
      </c>
      <c r="CN20" s="289">
        <f t="shared" si="5"/>
        <v>11000</v>
      </c>
      <c r="CO20" s="289">
        <f t="shared" si="5"/>
        <v>11000</v>
      </c>
      <c r="CP20" s="289">
        <f t="shared" si="5"/>
        <v>11000</v>
      </c>
      <c r="CQ20" s="289">
        <f t="shared" si="5"/>
        <v>52800</v>
      </c>
      <c r="CR20" s="289">
        <f t="shared" si="5"/>
        <v>11000</v>
      </c>
      <c r="CS20" s="289">
        <f t="shared" si="5"/>
        <v>0</v>
      </c>
      <c r="CT20" s="289">
        <f t="shared" ref="CT20" si="6">SUM(CT11)</f>
        <v>0</v>
      </c>
    </row>
    <row r="21" spans="1:98" s="285" customFormat="1" x14ac:dyDescent="0.4">
      <c r="A21" s="286"/>
      <c r="B21" s="282" t="s">
        <v>0</v>
      </c>
      <c r="C21" s="249"/>
      <c r="D21" s="249"/>
      <c r="E21" s="249"/>
      <c r="F21" s="249"/>
      <c r="G21" s="249"/>
      <c r="H21" s="249"/>
      <c r="I21" s="283"/>
      <c r="J21" s="283">
        <f t="shared" si="3"/>
        <v>15630000</v>
      </c>
      <c r="K21" s="284">
        <f>SUM(K14+K16)</f>
        <v>1800000</v>
      </c>
      <c r="L21" s="284">
        <f t="shared" ref="L21:BW21" si="7">SUM(L14+L16)</f>
        <v>0</v>
      </c>
      <c r="M21" s="284">
        <f t="shared" si="7"/>
        <v>0</v>
      </c>
      <c r="N21" s="284">
        <f t="shared" si="7"/>
        <v>0</v>
      </c>
      <c r="O21" s="284">
        <f t="shared" si="7"/>
        <v>0</v>
      </c>
      <c r="P21" s="284">
        <f t="shared" si="7"/>
        <v>0</v>
      </c>
      <c r="Q21" s="284">
        <f t="shared" si="7"/>
        <v>0</v>
      </c>
      <c r="R21" s="284">
        <f t="shared" si="7"/>
        <v>0</v>
      </c>
      <c r="S21" s="284">
        <f t="shared" si="7"/>
        <v>0</v>
      </c>
      <c r="T21" s="284">
        <f t="shared" si="7"/>
        <v>0</v>
      </c>
      <c r="U21" s="284">
        <f t="shared" si="7"/>
        <v>1740000</v>
      </c>
      <c r="V21" s="284">
        <f t="shared" si="7"/>
        <v>0</v>
      </c>
      <c r="W21" s="284">
        <f t="shared" si="7"/>
        <v>0</v>
      </c>
      <c r="X21" s="284">
        <f t="shared" si="7"/>
        <v>0</v>
      </c>
      <c r="Y21" s="284">
        <f t="shared" si="7"/>
        <v>0</v>
      </c>
      <c r="Z21" s="284">
        <f t="shared" si="7"/>
        <v>0</v>
      </c>
      <c r="AA21" s="284">
        <f t="shared" si="7"/>
        <v>0</v>
      </c>
      <c r="AB21" s="284">
        <f t="shared" si="7"/>
        <v>0</v>
      </c>
      <c r="AC21" s="284">
        <f t="shared" si="7"/>
        <v>0</v>
      </c>
      <c r="AD21" s="284">
        <f t="shared" si="7"/>
        <v>0</v>
      </c>
      <c r="AE21" s="284">
        <f t="shared" si="7"/>
        <v>2690000</v>
      </c>
      <c r="AF21" s="284">
        <f t="shared" si="7"/>
        <v>0</v>
      </c>
      <c r="AG21" s="284">
        <f t="shared" si="7"/>
        <v>0</v>
      </c>
      <c r="AH21" s="284">
        <f t="shared" si="7"/>
        <v>0</v>
      </c>
      <c r="AI21" s="284">
        <f t="shared" si="7"/>
        <v>0</v>
      </c>
      <c r="AJ21" s="284">
        <f t="shared" si="7"/>
        <v>0</v>
      </c>
      <c r="AK21" s="284">
        <f t="shared" si="7"/>
        <v>0</v>
      </c>
      <c r="AL21" s="284">
        <f t="shared" si="7"/>
        <v>0</v>
      </c>
      <c r="AM21" s="284">
        <f t="shared" si="7"/>
        <v>0</v>
      </c>
      <c r="AN21" s="284">
        <f t="shared" si="7"/>
        <v>2280000</v>
      </c>
      <c r="AO21" s="284">
        <f t="shared" si="7"/>
        <v>0</v>
      </c>
      <c r="AP21" s="284">
        <f t="shared" si="7"/>
        <v>0</v>
      </c>
      <c r="AQ21" s="284">
        <f t="shared" si="7"/>
        <v>0</v>
      </c>
      <c r="AR21" s="284">
        <f t="shared" si="7"/>
        <v>0</v>
      </c>
      <c r="AS21" s="284">
        <f t="shared" si="7"/>
        <v>0</v>
      </c>
      <c r="AT21" s="284">
        <f t="shared" si="7"/>
        <v>0</v>
      </c>
      <c r="AU21" s="284">
        <f t="shared" si="7"/>
        <v>0</v>
      </c>
      <c r="AV21" s="284">
        <f t="shared" si="7"/>
        <v>0</v>
      </c>
      <c r="AW21" s="284">
        <f t="shared" si="7"/>
        <v>0</v>
      </c>
      <c r="AX21" s="284">
        <f t="shared" si="7"/>
        <v>0</v>
      </c>
      <c r="AY21" s="284">
        <f t="shared" si="7"/>
        <v>0</v>
      </c>
      <c r="AZ21" s="284">
        <f t="shared" si="7"/>
        <v>0</v>
      </c>
      <c r="BA21" s="284">
        <f t="shared" si="7"/>
        <v>1160000</v>
      </c>
      <c r="BB21" s="284">
        <f t="shared" si="7"/>
        <v>0</v>
      </c>
      <c r="BC21" s="284">
        <f t="shared" si="7"/>
        <v>0</v>
      </c>
      <c r="BD21" s="284">
        <f t="shared" si="7"/>
        <v>0</v>
      </c>
      <c r="BE21" s="284">
        <f t="shared" si="7"/>
        <v>0</v>
      </c>
      <c r="BF21" s="284">
        <f t="shared" si="7"/>
        <v>0</v>
      </c>
      <c r="BG21" s="284">
        <f t="shared" si="7"/>
        <v>0</v>
      </c>
      <c r="BH21" s="284">
        <f t="shared" si="7"/>
        <v>0</v>
      </c>
      <c r="BI21" s="284">
        <f t="shared" si="7"/>
        <v>0</v>
      </c>
      <c r="BJ21" s="284">
        <f t="shared" si="7"/>
        <v>1810000</v>
      </c>
      <c r="BK21" s="284">
        <f t="shared" si="7"/>
        <v>0</v>
      </c>
      <c r="BL21" s="284">
        <f t="shared" si="7"/>
        <v>0</v>
      </c>
      <c r="BM21" s="284">
        <f t="shared" si="7"/>
        <v>0</v>
      </c>
      <c r="BN21" s="284">
        <f t="shared" si="7"/>
        <v>0</v>
      </c>
      <c r="BO21" s="284">
        <f t="shared" si="7"/>
        <v>0</v>
      </c>
      <c r="BP21" s="284">
        <f t="shared" si="7"/>
        <v>0</v>
      </c>
      <c r="BQ21" s="284">
        <f t="shared" si="7"/>
        <v>0</v>
      </c>
      <c r="BR21" s="284">
        <f t="shared" si="7"/>
        <v>0</v>
      </c>
      <c r="BS21" s="284">
        <f t="shared" si="7"/>
        <v>0</v>
      </c>
      <c r="BT21" s="284">
        <f t="shared" si="7"/>
        <v>1720000</v>
      </c>
      <c r="BU21" s="284">
        <f t="shared" si="7"/>
        <v>0</v>
      </c>
      <c r="BV21" s="284">
        <f t="shared" si="7"/>
        <v>0</v>
      </c>
      <c r="BW21" s="284">
        <f t="shared" si="7"/>
        <v>0</v>
      </c>
      <c r="BX21" s="284">
        <f t="shared" ref="BX21:CS21" si="8">SUM(BX14+BX16)</f>
        <v>0</v>
      </c>
      <c r="BY21" s="284">
        <f t="shared" si="8"/>
        <v>0</v>
      </c>
      <c r="BZ21" s="284">
        <f t="shared" si="8"/>
        <v>0</v>
      </c>
      <c r="CA21" s="284">
        <f t="shared" si="8"/>
        <v>0</v>
      </c>
      <c r="CB21" s="284">
        <f t="shared" si="8"/>
        <v>0</v>
      </c>
      <c r="CC21" s="284">
        <f t="shared" si="8"/>
        <v>1200000</v>
      </c>
      <c r="CD21" s="284">
        <f t="shared" si="8"/>
        <v>0</v>
      </c>
      <c r="CE21" s="284">
        <f t="shared" si="8"/>
        <v>0</v>
      </c>
      <c r="CF21" s="284">
        <f t="shared" si="8"/>
        <v>0</v>
      </c>
      <c r="CG21" s="284">
        <f t="shared" si="8"/>
        <v>0</v>
      </c>
      <c r="CH21" s="284">
        <f t="shared" si="8"/>
        <v>0</v>
      </c>
      <c r="CI21" s="284">
        <f t="shared" si="8"/>
        <v>0</v>
      </c>
      <c r="CJ21" s="284">
        <f t="shared" si="8"/>
        <v>0</v>
      </c>
      <c r="CK21" s="284">
        <f t="shared" si="8"/>
        <v>0</v>
      </c>
      <c r="CL21" s="284">
        <f t="shared" si="8"/>
        <v>0</v>
      </c>
      <c r="CM21" s="284">
        <f t="shared" si="8"/>
        <v>400000</v>
      </c>
      <c r="CN21" s="284">
        <f t="shared" si="8"/>
        <v>0</v>
      </c>
      <c r="CO21" s="284">
        <f t="shared" si="8"/>
        <v>0</v>
      </c>
      <c r="CP21" s="284">
        <f t="shared" si="8"/>
        <v>0</v>
      </c>
      <c r="CQ21" s="284">
        <f t="shared" si="8"/>
        <v>0</v>
      </c>
      <c r="CR21" s="284">
        <f t="shared" si="8"/>
        <v>0</v>
      </c>
      <c r="CS21" s="284">
        <f t="shared" si="8"/>
        <v>830000</v>
      </c>
      <c r="CT21" s="284">
        <f t="shared" ref="CT21" si="9">SUM(CT14+CT16)</f>
        <v>0</v>
      </c>
    </row>
    <row r="22" spans="1:98" s="285" customFormat="1" x14ac:dyDescent="0.4">
      <c r="A22" s="286"/>
      <c r="B22" s="287" t="s">
        <v>235</v>
      </c>
      <c r="C22" s="250"/>
      <c r="D22" s="250"/>
      <c r="E22" s="250"/>
      <c r="F22" s="250"/>
      <c r="G22" s="250"/>
      <c r="H22" s="250"/>
      <c r="I22" s="288"/>
      <c r="J22" s="288">
        <f t="shared" si="3"/>
        <v>14800000</v>
      </c>
      <c r="K22" s="289">
        <f>SUM(K15)</f>
        <v>1800000</v>
      </c>
      <c r="L22" s="289">
        <f t="shared" ref="L22:BW22" si="10">SUM(L15)</f>
        <v>0</v>
      </c>
      <c r="M22" s="289">
        <f t="shared" si="10"/>
        <v>0</v>
      </c>
      <c r="N22" s="289">
        <f t="shared" si="10"/>
        <v>0</v>
      </c>
      <c r="O22" s="289">
        <f t="shared" si="10"/>
        <v>0</v>
      </c>
      <c r="P22" s="289">
        <f t="shared" si="10"/>
        <v>0</v>
      </c>
      <c r="Q22" s="289">
        <f t="shared" si="10"/>
        <v>0</v>
      </c>
      <c r="R22" s="289">
        <f t="shared" si="10"/>
        <v>0</v>
      </c>
      <c r="S22" s="289">
        <f t="shared" si="10"/>
        <v>0</v>
      </c>
      <c r="T22" s="289">
        <f t="shared" si="10"/>
        <v>0</v>
      </c>
      <c r="U22" s="289">
        <f t="shared" si="10"/>
        <v>1740000</v>
      </c>
      <c r="V22" s="289">
        <f t="shared" si="10"/>
        <v>0</v>
      </c>
      <c r="W22" s="289">
        <f t="shared" si="10"/>
        <v>0</v>
      </c>
      <c r="X22" s="289">
        <f t="shared" si="10"/>
        <v>0</v>
      </c>
      <c r="Y22" s="289">
        <f t="shared" si="10"/>
        <v>0</v>
      </c>
      <c r="Z22" s="289">
        <f t="shared" si="10"/>
        <v>0</v>
      </c>
      <c r="AA22" s="289">
        <f t="shared" si="10"/>
        <v>0</v>
      </c>
      <c r="AB22" s="289">
        <f t="shared" si="10"/>
        <v>0</v>
      </c>
      <c r="AC22" s="289">
        <f t="shared" si="10"/>
        <v>0</v>
      </c>
      <c r="AD22" s="289">
        <f t="shared" si="10"/>
        <v>0</v>
      </c>
      <c r="AE22" s="289">
        <f t="shared" si="10"/>
        <v>2690000</v>
      </c>
      <c r="AF22" s="289">
        <f t="shared" si="10"/>
        <v>0</v>
      </c>
      <c r="AG22" s="289">
        <f t="shared" si="10"/>
        <v>0</v>
      </c>
      <c r="AH22" s="289">
        <f t="shared" si="10"/>
        <v>0</v>
      </c>
      <c r="AI22" s="289">
        <f t="shared" si="10"/>
        <v>0</v>
      </c>
      <c r="AJ22" s="289">
        <f t="shared" si="10"/>
        <v>0</v>
      </c>
      <c r="AK22" s="289">
        <f t="shared" si="10"/>
        <v>0</v>
      </c>
      <c r="AL22" s="289">
        <f t="shared" si="10"/>
        <v>0</v>
      </c>
      <c r="AM22" s="289">
        <f t="shared" si="10"/>
        <v>0</v>
      </c>
      <c r="AN22" s="289">
        <f t="shared" si="10"/>
        <v>2280000</v>
      </c>
      <c r="AO22" s="289">
        <f t="shared" si="10"/>
        <v>0</v>
      </c>
      <c r="AP22" s="289">
        <f t="shared" si="10"/>
        <v>0</v>
      </c>
      <c r="AQ22" s="289">
        <f t="shared" si="10"/>
        <v>0</v>
      </c>
      <c r="AR22" s="289">
        <f t="shared" si="10"/>
        <v>0</v>
      </c>
      <c r="AS22" s="289">
        <f t="shared" si="10"/>
        <v>0</v>
      </c>
      <c r="AT22" s="289">
        <f t="shared" si="10"/>
        <v>0</v>
      </c>
      <c r="AU22" s="289">
        <f t="shared" si="10"/>
        <v>0</v>
      </c>
      <c r="AV22" s="289">
        <f t="shared" si="10"/>
        <v>0</v>
      </c>
      <c r="AW22" s="289">
        <f t="shared" si="10"/>
        <v>0</v>
      </c>
      <c r="AX22" s="289">
        <f t="shared" si="10"/>
        <v>0</v>
      </c>
      <c r="AY22" s="289">
        <f t="shared" si="10"/>
        <v>0</v>
      </c>
      <c r="AZ22" s="289">
        <f t="shared" si="10"/>
        <v>0</v>
      </c>
      <c r="BA22" s="289">
        <f t="shared" si="10"/>
        <v>1160000</v>
      </c>
      <c r="BB22" s="289">
        <f t="shared" si="10"/>
        <v>0</v>
      </c>
      <c r="BC22" s="289">
        <f t="shared" si="10"/>
        <v>0</v>
      </c>
      <c r="BD22" s="289">
        <f t="shared" si="10"/>
        <v>0</v>
      </c>
      <c r="BE22" s="289">
        <f t="shared" si="10"/>
        <v>0</v>
      </c>
      <c r="BF22" s="289">
        <f t="shared" si="10"/>
        <v>0</v>
      </c>
      <c r="BG22" s="289">
        <f t="shared" si="10"/>
        <v>0</v>
      </c>
      <c r="BH22" s="289">
        <f t="shared" si="10"/>
        <v>0</v>
      </c>
      <c r="BI22" s="289">
        <f t="shared" si="10"/>
        <v>0</v>
      </c>
      <c r="BJ22" s="289">
        <f t="shared" si="10"/>
        <v>1810000</v>
      </c>
      <c r="BK22" s="289">
        <f t="shared" si="10"/>
        <v>0</v>
      </c>
      <c r="BL22" s="289">
        <f t="shared" si="10"/>
        <v>0</v>
      </c>
      <c r="BM22" s="289">
        <f t="shared" si="10"/>
        <v>0</v>
      </c>
      <c r="BN22" s="289">
        <f t="shared" si="10"/>
        <v>0</v>
      </c>
      <c r="BO22" s="289">
        <f t="shared" si="10"/>
        <v>0</v>
      </c>
      <c r="BP22" s="289">
        <f t="shared" si="10"/>
        <v>0</v>
      </c>
      <c r="BQ22" s="289">
        <f t="shared" si="10"/>
        <v>0</v>
      </c>
      <c r="BR22" s="289">
        <f t="shared" si="10"/>
        <v>0</v>
      </c>
      <c r="BS22" s="289">
        <f t="shared" si="10"/>
        <v>0</v>
      </c>
      <c r="BT22" s="289">
        <f t="shared" si="10"/>
        <v>1720000</v>
      </c>
      <c r="BU22" s="289">
        <f t="shared" si="10"/>
        <v>0</v>
      </c>
      <c r="BV22" s="289">
        <f t="shared" si="10"/>
        <v>0</v>
      </c>
      <c r="BW22" s="289">
        <f t="shared" si="10"/>
        <v>0</v>
      </c>
      <c r="BX22" s="289">
        <f t="shared" ref="BX22:CS22" si="11">SUM(BX15)</f>
        <v>0</v>
      </c>
      <c r="BY22" s="289">
        <f t="shared" si="11"/>
        <v>0</v>
      </c>
      <c r="BZ22" s="289">
        <f t="shared" si="11"/>
        <v>0</v>
      </c>
      <c r="CA22" s="289">
        <f t="shared" si="11"/>
        <v>0</v>
      </c>
      <c r="CB22" s="289">
        <f t="shared" si="11"/>
        <v>0</v>
      </c>
      <c r="CC22" s="289">
        <f t="shared" si="11"/>
        <v>1200000</v>
      </c>
      <c r="CD22" s="289">
        <f t="shared" si="11"/>
        <v>0</v>
      </c>
      <c r="CE22" s="289">
        <f t="shared" si="11"/>
        <v>0</v>
      </c>
      <c r="CF22" s="289">
        <f t="shared" si="11"/>
        <v>0</v>
      </c>
      <c r="CG22" s="289">
        <f t="shared" si="11"/>
        <v>0</v>
      </c>
      <c r="CH22" s="289">
        <f t="shared" si="11"/>
        <v>0</v>
      </c>
      <c r="CI22" s="289">
        <f t="shared" si="11"/>
        <v>0</v>
      </c>
      <c r="CJ22" s="289">
        <f t="shared" si="11"/>
        <v>0</v>
      </c>
      <c r="CK22" s="289">
        <f t="shared" si="11"/>
        <v>0</v>
      </c>
      <c r="CL22" s="289">
        <f t="shared" si="11"/>
        <v>0</v>
      </c>
      <c r="CM22" s="289">
        <f t="shared" si="11"/>
        <v>400000</v>
      </c>
      <c r="CN22" s="289">
        <f t="shared" si="11"/>
        <v>0</v>
      </c>
      <c r="CO22" s="289">
        <f t="shared" si="11"/>
        <v>0</v>
      </c>
      <c r="CP22" s="289">
        <f t="shared" si="11"/>
        <v>0</v>
      </c>
      <c r="CQ22" s="289">
        <f t="shared" si="11"/>
        <v>0</v>
      </c>
      <c r="CR22" s="289">
        <f t="shared" si="11"/>
        <v>0</v>
      </c>
      <c r="CS22" s="289">
        <f t="shared" si="11"/>
        <v>0</v>
      </c>
      <c r="CT22" s="289">
        <f t="shared" ref="CT22" si="12">SUM(CT15)</f>
        <v>0</v>
      </c>
    </row>
    <row r="23" spans="1:98" s="285" customFormat="1" x14ac:dyDescent="0.4">
      <c r="A23" s="286"/>
      <c r="B23" s="282" t="s">
        <v>316</v>
      </c>
      <c r="C23" s="249"/>
      <c r="D23" s="249"/>
      <c r="E23" s="249"/>
      <c r="F23" s="249"/>
      <c r="G23" s="249"/>
      <c r="H23" s="249"/>
      <c r="I23" s="283"/>
      <c r="J23" s="283">
        <f t="shared" si="3"/>
        <v>50000</v>
      </c>
      <c r="K23" s="283">
        <f>SUM(K17)</f>
        <v>0</v>
      </c>
      <c r="L23" s="283">
        <f t="shared" ref="L23:BW23" si="13">SUM(L17)</f>
        <v>0</v>
      </c>
      <c r="M23" s="283">
        <f t="shared" si="13"/>
        <v>0</v>
      </c>
      <c r="N23" s="283">
        <f t="shared" si="13"/>
        <v>0</v>
      </c>
      <c r="O23" s="283">
        <f t="shared" si="13"/>
        <v>0</v>
      </c>
      <c r="P23" s="283">
        <f t="shared" si="13"/>
        <v>0</v>
      </c>
      <c r="Q23" s="283">
        <f t="shared" si="13"/>
        <v>0</v>
      </c>
      <c r="R23" s="283">
        <f t="shared" si="13"/>
        <v>0</v>
      </c>
      <c r="S23" s="283">
        <f t="shared" si="13"/>
        <v>0</v>
      </c>
      <c r="T23" s="283">
        <f t="shared" si="13"/>
        <v>0</v>
      </c>
      <c r="U23" s="283">
        <f t="shared" si="13"/>
        <v>0</v>
      </c>
      <c r="V23" s="283">
        <f t="shared" si="13"/>
        <v>0</v>
      </c>
      <c r="W23" s="283">
        <f t="shared" si="13"/>
        <v>0</v>
      </c>
      <c r="X23" s="283">
        <f t="shared" si="13"/>
        <v>0</v>
      </c>
      <c r="Y23" s="283">
        <f t="shared" si="13"/>
        <v>0</v>
      </c>
      <c r="Z23" s="283">
        <f t="shared" si="13"/>
        <v>0</v>
      </c>
      <c r="AA23" s="283">
        <f t="shared" si="13"/>
        <v>0</v>
      </c>
      <c r="AB23" s="283">
        <f t="shared" si="13"/>
        <v>0</v>
      </c>
      <c r="AC23" s="283">
        <f t="shared" si="13"/>
        <v>0</v>
      </c>
      <c r="AD23" s="283">
        <f t="shared" si="13"/>
        <v>0</v>
      </c>
      <c r="AE23" s="283">
        <f t="shared" si="13"/>
        <v>0</v>
      </c>
      <c r="AF23" s="283">
        <f t="shared" si="13"/>
        <v>0</v>
      </c>
      <c r="AG23" s="283">
        <f t="shared" si="13"/>
        <v>0</v>
      </c>
      <c r="AH23" s="283">
        <f t="shared" si="13"/>
        <v>0</v>
      </c>
      <c r="AI23" s="283">
        <f t="shared" si="13"/>
        <v>0</v>
      </c>
      <c r="AJ23" s="283">
        <f t="shared" si="13"/>
        <v>0</v>
      </c>
      <c r="AK23" s="283">
        <f t="shared" si="13"/>
        <v>0</v>
      </c>
      <c r="AL23" s="283">
        <f t="shared" si="13"/>
        <v>0</v>
      </c>
      <c r="AM23" s="283">
        <f t="shared" si="13"/>
        <v>0</v>
      </c>
      <c r="AN23" s="283">
        <f t="shared" si="13"/>
        <v>0</v>
      </c>
      <c r="AO23" s="283">
        <f t="shared" si="13"/>
        <v>0</v>
      </c>
      <c r="AP23" s="283">
        <f t="shared" si="13"/>
        <v>0</v>
      </c>
      <c r="AQ23" s="283">
        <f t="shared" si="13"/>
        <v>0</v>
      </c>
      <c r="AR23" s="283">
        <f t="shared" si="13"/>
        <v>0</v>
      </c>
      <c r="AS23" s="283">
        <f t="shared" si="13"/>
        <v>0</v>
      </c>
      <c r="AT23" s="283">
        <f t="shared" si="13"/>
        <v>0</v>
      </c>
      <c r="AU23" s="283">
        <f t="shared" si="13"/>
        <v>0</v>
      </c>
      <c r="AV23" s="283">
        <f t="shared" si="13"/>
        <v>0</v>
      </c>
      <c r="AW23" s="283">
        <f t="shared" si="13"/>
        <v>0</v>
      </c>
      <c r="AX23" s="283">
        <f t="shared" si="13"/>
        <v>0</v>
      </c>
      <c r="AY23" s="283">
        <f t="shared" si="13"/>
        <v>0</v>
      </c>
      <c r="AZ23" s="283">
        <f t="shared" si="13"/>
        <v>0</v>
      </c>
      <c r="BA23" s="283">
        <f t="shared" si="13"/>
        <v>0</v>
      </c>
      <c r="BB23" s="283">
        <f t="shared" si="13"/>
        <v>0</v>
      </c>
      <c r="BC23" s="283">
        <f t="shared" si="13"/>
        <v>0</v>
      </c>
      <c r="BD23" s="283">
        <f t="shared" si="13"/>
        <v>0</v>
      </c>
      <c r="BE23" s="283">
        <f t="shared" si="13"/>
        <v>0</v>
      </c>
      <c r="BF23" s="283">
        <f t="shared" si="13"/>
        <v>0</v>
      </c>
      <c r="BG23" s="283">
        <f t="shared" si="13"/>
        <v>0</v>
      </c>
      <c r="BH23" s="283">
        <f t="shared" si="13"/>
        <v>0</v>
      </c>
      <c r="BI23" s="283">
        <f t="shared" si="13"/>
        <v>0</v>
      </c>
      <c r="BJ23" s="283">
        <f t="shared" si="13"/>
        <v>0</v>
      </c>
      <c r="BK23" s="283">
        <f t="shared" si="13"/>
        <v>0</v>
      </c>
      <c r="BL23" s="283">
        <f t="shared" si="13"/>
        <v>0</v>
      </c>
      <c r="BM23" s="283">
        <f t="shared" si="13"/>
        <v>0</v>
      </c>
      <c r="BN23" s="283">
        <f t="shared" si="13"/>
        <v>0</v>
      </c>
      <c r="BO23" s="283">
        <f t="shared" si="13"/>
        <v>0</v>
      </c>
      <c r="BP23" s="283">
        <f t="shared" si="13"/>
        <v>0</v>
      </c>
      <c r="BQ23" s="283">
        <f t="shared" si="13"/>
        <v>0</v>
      </c>
      <c r="BR23" s="283">
        <f t="shared" si="13"/>
        <v>0</v>
      </c>
      <c r="BS23" s="283">
        <f t="shared" si="13"/>
        <v>0</v>
      </c>
      <c r="BT23" s="283">
        <f t="shared" si="13"/>
        <v>0</v>
      </c>
      <c r="BU23" s="283">
        <f t="shared" si="13"/>
        <v>0</v>
      </c>
      <c r="BV23" s="283">
        <f t="shared" si="13"/>
        <v>0</v>
      </c>
      <c r="BW23" s="283">
        <f t="shared" si="13"/>
        <v>0</v>
      </c>
      <c r="BX23" s="283">
        <f t="shared" ref="BX23:CS23" si="14">SUM(BX17)</f>
        <v>0</v>
      </c>
      <c r="BY23" s="283">
        <f t="shared" si="14"/>
        <v>0</v>
      </c>
      <c r="BZ23" s="283">
        <f t="shared" si="14"/>
        <v>0</v>
      </c>
      <c r="CA23" s="283">
        <f t="shared" si="14"/>
        <v>0</v>
      </c>
      <c r="CB23" s="283">
        <f t="shared" si="14"/>
        <v>0</v>
      </c>
      <c r="CC23" s="283">
        <f t="shared" si="14"/>
        <v>0</v>
      </c>
      <c r="CD23" s="283">
        <f t="shared" si="14"/>
        <v>0</v>
      </c>
      <c r="CE23" s="283">
        <f t="shared" si="14"/>
        <v>0</v>
      </c>
      <c r="CF23" s="283">
        <f t="shared" si="14"/>
        <v>0</v>
      </c>
      <c r="CG23" s="283">
        <f t="shared" si="14"/>
        <v>0</v>
      </c>
      <c r="CH23" s="283">
        <f t="shared" si="14"/>
        <v>0</v>
      </c>
      <c r="CI23" s="283">
        <f t="shared" si="14"/>
        <v>0</v>
      </c>
      <c r="CJ23" s="283">
        <f t="shared" si="14"/>
        <v>0</v>
      </c>
      <c r="CK23" s="283">
        <f t="shared" si="14"/>
        <v>0</v>
      </c>
      <c r="CL23" s="283">
        <f t="shared" si="14"/>
        <v>0</v>
      </c>
      <c r="CM23" s="283">
        <f t="shared" si="14"/>
        <v>0</v>
      </c>
      <c r="CN23" s="283">
        <f t="shared" si="14"/>
        <v>0</v>
      </c>
      <c r="CO23" s="283">
        <f t="shared" si="14"/>
        <v>0</v>
      </c>
      <c r="CP23" s="283">
        <f t="shared" si="14"/>
        <v>0</v>
      </c>
      <c r="CQ23" s="283">
        <f t="shared" si="14"/>
        <v>0</v>
      </c>
      <c r="CR23" s="283">
        <f t="shared" si="14"/>
        <v>0</v>
      </c>
      <c r="CS23" s="283">
        <f t="shared" si="14"/>
        <v>0</v>
      </c>
      <c r="CT23" s="283">
        <f t="shared" ref="CT23" si="15">SUM(CT17)</f>
        <v>50000</v>
      </c>
    </row>
    <row r="24" spans="1:98" s="285" customFormat="1" x14ac:dyDescent="0.4">
      <c r="A24" s="286"/>
      <c r="B24" s="287" t="s">
        <v>326</v>
      </c>
      <c r="C24" s="250"/>
      <c r="D24" s="250"/>
      <c r="E24" s="250"/>
      <c r="F24" s="250"/>
      <c r="G24" s="250"/>
      <c r="H24" s="250"/>
      <c r="I24" s="288"/>
      <c r="J24" s="288">
        <f t="shared" si="3"/>
        <v>19600</v>
      </c>
      <c r="K24" s="288">
        <f>SUM(K18)</f>
        <v>0</v>
      </c>
      <c r="L24" s="288">
        <f t="shared" ref="L24:BW24" si="16">SUM(L18)</f>
        <v>0</v>
      </c>
      <c r="M24" s="288">
        <f t="shared" si="16"/>
        <v>0</v>
      </c>
      <c r="N24" s="288">
        <f t="shared" si="16"/>
        <v>0</v>
      </c>
      <c r="O24" s="288">
        <f t="shared" si="16"/>
        <v>0</v>
      </c>
      <c r="P24" s="288">
        <f t="shared" si="16"/>
        <v>0</v>
      </c>
      <c r="Q24" s="288">
        <f t="shared" si="16"/>
        <v>0</v>
      </c>
      <c r="R24" s="288">
        <f t="shared" si="16"/>
        <v>0</v>
      </c>
      <c r="S24" s="288">
        <f t="shared" si="16"/>
        <v>0</v>
      </c>
      <c r="T24" s="288">
        <f t="shared" si="16"/>
        <v>0</v>
      </c>
      <c r="U24" s="288">
        <f t="shared" si="16"/>
        <v>0</v>
      </c>
      <c r="V24" s="288">
        <f t="shared" si="16"/>
        <v>0</v>
      </c>
      <c r="W24" s="288">
        <f t="shared" si="16"/>
        <v>0</v>
      </c>
      <c r="X24" s="288">
        <f t="shared" si="16"/>
        <v>0</v>
      </c>
      <c r="Y24" s="288">
        <f t="shared" si="16"/>
        <v>0</v>
      </c>
      <c r="Z24" s="288">
        <f t="shared" si="16"/>
        <v>0</v>
      </c>
      <c r="AA24" s="288">
        <f t="shared" si="16"/>
        <v>0</v>
      </c>
      <c r="AB24" s="288">
        <f t="shared" si="16"/>
        <v>0</v>
      </c>
      <c r="AC24" s="288">
        <f t="shared" si="16"/>
        <v>0</v>
      </c>
      <c r="AD24" s="288">
        <f t="shared" si="16"/>
        <v>0</v>
      </c>
      <c r="AE24" s="288">
        <f t="shared" si="16"/>
        <v>0</v>
      </c>
      <c r="AF24" s="288">
        <f t="shared" si="16"/>
        <v>0</v>
      </c>
      <c r="AG24" s="288">
        <f t="shared" si="16"/>
        <v>0</v>
      </c>
      <c r="AH24" s="288">
        <f t="shared" si="16"/>
        <v>0</v>
      </c>
      <c r="AI24" s="288">
        <f t="shared" si="16"/>
        <v>0</v>
      </c>
      <c r="AJ24" s="288">
        <f t="shared" si="16"/>
        <v>0</v>
      </c>
      <c r="AK24" s="288">
        <f t="shared" si="16"/>
        <v>0</v>
      </c>
      <c r="AL24" s="288">
        <f t="shared" si="16"/>
        <v>0</v>
      </c>
      <c r="AM24" s="288">
        <f t="shared" si="16"/>
        <v>0</v>
      </c>
      <c r="AN24" s="288">
        <f t="shared" si="16"/>
        <v>0</v>
      </c>
      <c r="AO24" s="288">
        <f t="shared" si="16"/>
        <v>0</v>
      </c>
      <c r="AP24" s="288">
        <f t="shared" si="16"/>
        <v>0</v>
      </c>
      <c r="AQ24" s="288">
        <f t="shared" si="16"/>
        <v>0</v>
      </c>
      <c r="AR24" s="288">
        <f t="shared" si="16"/>
        <v>0</v>
      </c>
      <c r="AS24" s="288">
        <f t="shared" si="16"/>
        <v>0</v>
      </c>
      <c r="AT24" s="288">
        <f t="shared" si="16"/>
        <v>0</v>
      </c>
      <c r="AU24" s="288">
        <f t="shared" si="16"/>
        <v>0</v>
      </c>
      <c r="AV24" s="288">
        <f t="shared" si="16"/>
        <v>0</v>
      </c>
      <c r="AW24" s="288">
        <f t="shared" si="16"/>
        <v>0</v>
      </c>
      <c r="AX24" s="288">
        <f t="shared" si="16"/>
        <v>0</v>
      </c>
      <c r="AY24" s="288">
        <f t="shared" si="16"/>
        <v>0</v>
      </c>
      <c r="AZ24" s="288">
        <f t="shared" si="16"/>
        <v>0</v>
      </c>
      <c r="BA24" s="288">
        <f t="shared" si="16"/>
        <v>0</v>
      </c>
      <c r="BB24" s="288">
        <f t="shared" si="16"/>
        <v>0</v>
      </c>
      <c r="BC24" s="288">
        <f t="shared" si="16"/>
        <v>0</v>
      </c>
      <c r="BD24" s="288">
        <f t="shared" si="16"/>
        <v>0</v>
      </c>
      <c r="BE24" s="288">
        <f t="shared" si="16"/>
        <v>0</v>
      </c>
      <c r="BF24" s="288">
        <f t="shared" si="16"/>
        <v>0</v>
      </c>
      <c r="BG24" s="288">
        <f t="shared" si="16"/>
        <v>0</v>
      </c>
      <c r="BH24" s="288">
        <f t="shared" si="16"/>
        <v>0</v>
      </c>
      <c r="BI24" s="288">
        <f t="shared" si="16"/>
        <v>0</v>
      </c>
      <c r="BJ24" s="288">
        <f t="shared" si="16"/>
        <v>0</v>
      </c>
      <c r="BK24" s="288">
        <f t="shared" si="16"/>
        <v>0</v>
      </c>
      <c r="BL24" s="288">
        <f t="shared" si="16"/>
        <v>0</v>
      </c>
      <c r="BM24" s="288">
        <f t="shared" si="16"/>
        <v>0</v>
      </c>
      <c r="BN24" s="288">
        <f t="shared" si="16"/>
        <v>0</v>
      </c>
      <c r="BO24" s="288">
        <f t="shared" si="16"/>
        <v>0</v>
      </c>
      <c r="BP24" s="288">
        <f t="shared" si="16"/>
        <v>0</v>
      </c>
      <c r="BQ24" s="288">
        <f t="shared" si="16"/>
        <v>0</v>
      </c>
      <c r="BR24" s="288">
        <f t="shared" si="16"/>
        <v>0</v>
      </c>
      <c r="BS24" s="288">
        <f t="shared" si="16"/>
        <v>0</v>
      </c>
      <c r="BT24" s="288">
        <f t="shared" si="16"/>
        <v>0</v>
      </c>
      <c r="BU24" s="288">
        <f t="shared" si="16"/>
        <v>0</v>
      </c>
      <c r="BV24" s="288">
        <f t="shared" si="16"/>
        <v>0</v>
      </c>
      <c r="BW24" s="288">
        <f t="shared" si="16"/>
        <v>0</v>
      </c>
      <c r="BX24" s="288">
        <f t="shared" ref="BX24:CS24" si="17">SUM(BX18)</f>
        <v>0</v>
      </c>
      <c r="BY24" s="288">
        <f t="shared" si="17"/>
        <v>0</v>
      </c>
      <c r="BZ24" s="288">
        <f t="shared" si="17"/>
        <v>0</v>
      </c>
      <c r="CA24" s="288">
        <f t="shared" si="17"/>
        <v>0</v>
      </c>
      <c r="CB24" s="288">
        <f t="shared" si="17"/>
        <v>0</v>
      </c>
      <c r="CC24" s="288">
        <f t="shared" si="17"/>
        <v>0</v>
      </c>
      <c r="CD24" s="288">
        <f t="shared" si="17"/>
        <v>0</v>
      </c>
      <c r="CE24" s="288">
        <f t="shared" si="17"/>
        <v>0</v>
      </c>
      <c r="CF24" s="288">
        <f t="shared" si="17"/>
        <v>0</v>
      </c>
      <c r="CG24" s="288">
        <f t="shared" si="17"/>
        <v>0</v>
      </c>
      <c r="CH24" s="288">
        <f t="shared" si="17"/>
        <v>0</v>
      </c>
      <c r="CI24" s="288">
        <f t="shared" si="17"/>
        <v>0</v>
      </c>
      <c r="CJ24" s="288">
        <f t="shared" si="17"/>
        <v>0</v>
      </c>
      <c r="CK24" s="288">
        <f t="shared" si="17"/>
        <v>0</v>
      </c>
      <c r="CL24" s="288">
        <f t="shared" si="17"/>
        <v>0</v>
      </c>
      <c r="CM24" s="288">
        <f t="shared" si="17"/>
        <v>0</v>
      </c>
      <c r="CN24" s="288">
        <f t="shared" si="17"/>
        <v>0</v>
      </c>
      <c r="CO24" s="288">
        <f t="shared" si="17"/>
        <v>0</v>
      </c>
      <c r="CP24" s="288">
        <f t="shared" si="17"/>
        <v>0</v>
      </c>
      <c r="CQ24" s="288">
        <f t="shared" si="17"/>
        <v>0</v>
      </c>
      <c r="CR24" s="288">
        <f t="shared" si="17"/>
        <v>0</v>
      </c>
      <c r="CS24" s="288">
        <f t="shared" si="17"/>
        <v>0</v>
      </c>
      <c r="CT24" s="288">
        <f t="shared" ref="CT24" si="18">SUM(CT18)</f>
        <v>19600</v>
      </c>
    </row>
    <row r="25" spans="1:98" s="285" customFormat="1" x14ac:dyDescent="0.4">
      <c r="A25" s="286"/>
      <c r="B25" s="290" t="s">
        <v>2</v>
      </c>
      <c r="C25" s="251"/>
      <c r="D25" s="251"/>
      <c r="E25" s="251"/>
      <c r="F25" s="251"/>
      <c r="G25" s="251"/>
      <c r="H25" s="251"/>
      <c r="I25" s="291"/>
      <c r="J25" s="291">
        <f t="shared" si="3"/>
        <v>37338100</v>
      </c>
      <c r="K25" s="291">
        <f>SUM(K19:K24)</f>
        <v>3641700</v>
      </c>
      <c r="L25" s="291">
        <f t="shared" ref="L25:BW25" si="19">SUM(L19:L24)</f>
        <v>65600</v>
      </c>
      <c r="M25" s="291">
        <f t="shared" si="19"/>
        <v>48600</v>
      </c>
      <c r="N25" s="291">
        <f t="shared" si="19"/>
        <v>47000</v>
      </c>
      <c r="O25" s="291">
        <f t="shared" si="19"/>
        <v>62800</v>
      </c>
      <c r="P25" s="291">
        <f t="shared" si="19"/>
        <v>93600</v>
      </c>
      <c r="Q25" s="291">
        <f t="shared" si="19"/>
        <v>90600</v>
      </c>
      <c r="R25" s="291">
        <f t="shared" si="19"/>
        <v>104400</v>
      </c>
      <c r="S25" s="291">
        <f t="shared" si="19"/>
        <v>39400</v>
      </c>
      <c r="T25" s="291">
        <f t="shared" si="19"/>
        <v>50600</v>
      </c>
      <c r="U25" s="291">
        <f t="shared" si="19"/>
        <v>3521700</v>
      </c>
      <c r="V25" s="291">
        <f t="shared" si="19"/>
        <v>80400</v>
      </c>
      <c r="W25" s="291">
        <f t="shared" si="19"/>
        <v>111800</v>
      </c>
      <c r="X25" s="291">
        <f t="shared" si="19"/>
        <v>121800</v>
      </c>
      <c r="Y25" s="291">
        <f t="shared" si="19"/>
        <v>38400</v>
      </c>
      <c r="Z25" s="291">
        <f t="shared" si="19"/>
        <v>41800</v>
      </c>
      <c r="AA25" s="291">
        <f t="shared" si="19"/>
        <v>78000</v>
      </c>
      <c r="AB25" s="291">
        <f t="shared" si="19"/>
        <v>92200</v>
      </c>
      <c r="AC25" s="291">
        <f t="shared" si="19"/>
        <v>72800</v>
      </c>
      <c r="AD25" s="291">
        <f t="shared" si="19"/>
        <v>85400</v>
      </c>
      <c r="AE25" s="291">
        <f t="shared" si="19"/>
        <v>5417100</v>
      </c>
      <c r="AF25" s="291">
        <f t="shared" si="19"/>
        <v>96000</v>
      </c>
      <c r="AG25" s="291">
        <f t="shared" si="19"/>
        <v>210400</v>
      </c>
      <c r="AH25" s="291">
        <f t="shared" si="19"/>
        <v>194800</v>
      </c>
      <c r="AI25" s="291">
        <f t="shared" si="19"/>
        <v>85600</v>
      </c>
      <c r="AJ25" s="291">
        <f t="shared" si="19"/>
        <v>188600</v>
      </c>
      <c r="AK25" s="291">
        <f t="shared" si="19"/>
        <v>163400</v>
      </c>
      <c r="AL25" s="291">
        <f t="shared" si="19"/>
        <v>224400</v>
      </c>
      <c r="AM25" s="291">
        <f t="shared" si="19"/>
        <v>66800</v>
      </c>
      <c r="AN25" s="291">
        <f t="shared" si="19"/>
        <v>4615600</v>
      </c>
      <c r="AO25" s="291">
        <f t="shared" si="19"/>
        <v>112400</v>
      </c>
      <c r="AP25" s="291">
        <f t="shared" si="19"/>
        <v>149800</v>
      </c>
      <c r="AQ25" s="291">
        <f t="shared" si="19"/>
        <v>94600</v>
      </c>
      <c r="AR25" s="291">
        <f t="shared" si="19"/>
        <v>137800</v>
      </c>
      <c r="AS25" s="291">
        <f t="shared" si="19"/>
        <v>62200</v>
      </c>
      <c r="AT25" s="291">
        <f t="shared" si="19"/>
        <v>95200</v>
      </c>
      <c r="AU25" s="291">
        <f t="shared" si="19"/>
        <v>106200</v>
      </c>
      <c r="AV25" s="291">
        <f t="shared" si="19"/>
        <v>56400</v>
      </c>
      <c r="AW25" s="291">
        <f t="shared" si="19"/>
        <v>71800</v>
      </c>
      <c r="AX25" s="291">
        <f t="shared" si="19"/>
        <v>119600</v>
      </c>
      <c r="AY25" s="291">
        <f t="shared" si="19"/>
        <v>46800</v>
      </c>
      <c r="AZ25" s="291">
        <f t="shared" si="19"/>
        <v>128400</v>
      </c>
      <c r="BA25" s="291">
        <f t="shared" si="19"/>
        <v>2357100</v>
      </c>
      <c r="BB25" s="291">
        <f t="shared" si="19"/>
        <v>106500</v>
      </c>
      <c r="BC25" s="291">
        <f t="shared" si="19"/>
        <v>152800</v>
      </c>
      <c r="BD25" s="291">
        <f t="shared" si="19"/>
        <v>67200</v>
      </c>
      <c r="BE25" s="291">
        <f t="shared" si="19"/>
        <v>47600</v>
      </c>
      <c r="BF25" s="291">
        <f t="shared" si="19"/>
        <v>56400</v>
      </c>
      <c r="BG25" s="291">
        <f t="shared" si="19"/>
        <v>38800</v>
      </c>
      <c r="BH25" s="291">
        <f t="shared" si="19"/>
        <v>68400</v>
      </c>
      <c r="BI25" s="291">
        <f t="shared" si="19"/>
        <v>56000</v>
      </c>
      <c r="BJ25" s="291">
        <f t="shared" si="19"/>
        <v>3661700</v>
      </c>
      <c r="BK25" s="291">
        <f t="shared" si="19"/>
        <v>73200</v>
      </c>
      <c r="BL25" s="291">
        <f t="shared" si="19"/>
        <v>68400</v>
      </c>
      <c r="BM25" s="291">
        <f t="shared" si="19"/>
        <v>105600</v>
      </c>
      <c r="BN25" s="291">
        <f t="shared" si="19"/>
        <v>71600</v>
      </c>
      <c r="BO25" s="291">
        <f t="shared" si="19"/>
        <v>74000</v>
      </c>
      <c r="BP25" s="291">
        <f t="shared" si="19"/>
        <v>98600</v>
      </c>
      <c r="BQ25" s="291">
        <f t="shared" si="19"/>
        <v>65200</v>
      </c>
      <c r="BR25" s="291">
        <f t="shared" si="19"/>
        <v>65200</v>
      </c>
      <c r="BS25" s="291">
        <f t="shared" si="19"/>
        <v>56400</v>
      </c>
      <c r="BT25" s="291">
        <f t="shared" si="19"/>
        <v>3477100</v>
      </c>
      <c r="BU25" s="291">
        <f t="shared" si="19"/>
        <v>94500</v>
      </c>
      <c r="BV25" s="291">
        <f t="shared" si="19"/>
        <v>79000</v>
      </c>
      <c r="BW25" s="291">
        <f t="shared" si="19"/>
        <v>54800</v>
      </c>
      <c r="BX25" s="291">
        <f t="shared" ref="BX25:CS25" si="20">SUM(BX19:BX24)</f>
        <v>88400</v>
      </c>
      <c r="BY25" s="291">
        <f t="shared" si="20"/>
        <v>83000</v>
      </c>
      <c r="BZ25" s="291">
        <f t="shared" si="20"/>
        <v>47000</v>
      </c>
      <c r="CA25" s="291">
        <f t="shared" si="20"/>
        <v>56200</v>
      </c>
      <c r="CB25" s="291">
        <f t="shared" si="20"/>
        <v>80600</v>
      </c>
      <c r="CC25" s="291">
        <f t="shared" si="20"/>
        <v>2441700</v>
      </c>
      <c r="CD25" s="291">
        <f t="shared" si="20"/>
        <v>46000</v>
      </c>
      <c r="CE25" s="291">
        <f t="shared" si="20"/>
        <v>62200</v>
      </c>
      <c r="CF25" s="291">
        <f t="shared" si="20"/>
        <v>162000</v>
      </c>
      <c r="CG25" s="291">
        <f t="shared" si="20"/>
        <v>37400</v>
      </c>
      <c r="CH25" s="291">
        <f t="shared" si="20"/>
        <v>20000</v>
      </c>
      <c r="CI25" s="291">
        <f t="shared" si="20"/>
        <v>26800</v>
      </c>
      <c r="CJ25" s="291">
        <f t="shared" si="20"/>
        <v>91400</v>
      </c>
      <c r="CK25" s="291">
        <f t="shared" si="20"/>
        <v>71600</v>
      </c>
      <c r="CL25" s="291">
        <f t="shared" si="20"/>
        <v>58800</v>
      </c>
      <c r="CM25" s="291">
        <f t="shared" si="20"/>
        <v>823200</v>
      </c>
      <c r="CN25" s="291">
        <f t="shared" si="20"/>
        <v>52200</v>
      </c>
      <c r="CO25" s="291">
        <f t="shared" si="20"/>
        <v>61800</v>
      </c>
      <c r="CP25" s="291">
        <f t="shared" si="20"/>
        <v>42200</v>
      </c>
      <c r="CQ25" s="291">
        <f t="shared" si="20"/>
        <v>124000</v>
      </c>
      <c r="CR25" s="291">
        <f t="shared" si="20"/>
        <v>33400</v>
      </c>
      <c r="CS25" s="291">
        <f t="shared" si="20"/>
        <v>830000</v>
      </c>
      <c r="CT25" s="291">
        <f t="shared" ref="CT25" si="21">SUM(CT19:CT24)</f>
        <v>69600</v>
      </c>
    </row>
    <row r="26" spans="1:98" x14ac:dyDescent="0.4">
      <c r="I26" s="2"/>
      <c r="J26" s="252"/>
      <c r="K26" s="214"/>
    </row>
    <row r="27" spans="1:98" x14ac:dyDescent="0.4">
      <c r="B27" s="244"/>
      <c r="I27" s="2"/>
      <c r="J27" s="252"/>
      <c r="K27" s="214"/>
    </row>
    <row r="28" spans="1:98" x14ac:dyDescent="0.4">
      <c r="B28" s="244"/>
      <c r="I28" s="2"/>
      <c r="J28" s="252"/>
      <c r="K28" s="214"/>
    </row>
    <row r="29" spans="1:98" x14ac:dyDescent="0.4">
      <c r="I29" s="2"/>
      <c r="J29" s="252"/>
      <c r="K29" s="214"/>
    </row>
    <row r="30" spans="1:98" x14ac:dyDescent="0.4">
      <c r="A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  <c r="T30" s="212"/>
      <c r="U30" s="212"/>
      <c r="V30" s="212"/>
      <c r="W30" s="212"/>
      <c r="X30" s="212"/>
      <c r="Y30" s="212"/>
      <c r="Z30" s="212"/>
      <c r="AA30" s="212"/>
      <c r="AB30" s="212"/>
      <c r="AC30" s="212"/>
      <c r="AD30" s="212"/>
      <c r="AE30" s="212"/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2"/>
      <c r="BB30" s="212"/>
      <c r="BC30" s="212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2"/>
      <c r="BT30" s="212"/>
      <c r="BU30" s="212"/>
      <c r="BV30" s="212"/>
      <c r="BW30" s="212"/>
      <c r="BX30" s="212"/>
      <c r="BY30" s="212"/>
      <c r="BZ30" s="212"/>
      <c r="CA30" s="212"/>
      <c r="CB30" s="212"/>
      <c r="CC30" s="212"/>
      <c r="CD30" s="212"/>
      <c r="CE30" s="212"/>
      <c r="CF30" s="212"/>
      <c r="CG30" s="212"/>
      <c r="CH30" s="212"/>
      <c r="CI30" s="212"/>
      <c r="CJ30" s="212"/>
      <c r="CK30" s="212"/>
      <c r="CL30" s="212"/>
      <c r="CM30" s="212"/>
      <c r="CN30" s="212"/>
      <c r="CO30" s="212"/>
      <c r="CP30" s="212"/>
      <c r="CQ30" s="212"/>
      <c r="CR30" s="212"/>
      <c r="CS30" s="212"/>
    </row>
    <row r="31" spans="1:98" x14ac:dyDescent="0.4">
      <c r="A31" s="212"/>
      <c r="J31" s="212"/>
      <c r="K31" s="212"/>
      <c r="L31" s="212"/>
      <c r="M31" s="212"/>
      <c r="N31" s="212"/>
      <c r="O31" s="212"/>
      <c r="P31" s="212"/>
      <c r="Q31" s="212"/>
      <c r="R31" s="212"/>
      <c r="S31" s="212"/>
      <c r="T31" s="212"/>
      <c r="U31" s="212"/>
      <c r="V31" s="212"/>
      <c r="W31" s="212"/>
      <c r="X31" s="212"/>
      <c r="Y31" s="212"/>
      <c r="Z31" s="212"/>
      <c r="AA31" s="212"/>
      <c r="AB31" s="212"/>
      <c r="AC31" s="212"/>
      <c r="AD31" s="212"/>
      <c r="AE31" s="212"/>
      <c r="AF31" s="212"/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  <c r="BS31" s="212"/>
      <c r="BT31" s="212"/>
      <c r="BU31" s="212"/>
      <c r="BV31" s="212"/>
      <c r="BW31" s="212"/>
      <c r="BX31" s="212"/>
      <c r="BY31" s="212"/>
      <c r="BZ31" s="212"/>
      <c r="CA31" s="212"/>
      <c r="CB31" s="212"/>
      <c r="CC31" s="212"/>
      <c r="CD31" s="212"/>
      <c r="CE31" s="212"/>
      <c r="CF31" s="212"/>
      <c r="CG31" s="212"/>
      <c r="CH31" s="212"/>
      <c r="CI31" s="212"/>
      <c r="CJ31" s="212"/>
      <c r="CK31" s="212"/>
      <c r="CL31" s="212"/>
      <c r="CM31" s="212"/>
      <c r="CN31" s="212"/>
      <c r="CO31" s="212"/>
      <c r="CP31" s="212"/>
      <c r="CQ31" s="212"/>
      <c r="CR31" s="212"/>
      <c r="CS31" s="212"/>
    </row>
    <row r="32" spans="1:98" x14ac:dyDescent="0.4">
      <c r="A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12"/>
      <c r="W32" s="212"/>
      <c r="X32" s="212"/>
      <c r="Y32" s="212"/>
      <c r="Z32" s="212"/>
      <c r="AA32" s="212"/>
      <c r="AB32" s="212"/>
      <c r="AC32" s="212"/>
      <c r="AD32" s="212"/>
      <c r="AE32" s="212"/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  <c r="BI32" s="212"/>
      <c r="BJ32" s="212"/>
      <c r="BK32" s="212"/>
      <c r="BL32" s="212"/>
      <c r="BM32" s="212"/>
      <c r="BN32" s="212"/>
      <c r="BO32" s="212"/>
      <c r="BP32" s="212"/>
      <c r="BQ32" s="212"/>
      <c r="BR32" s="212"/>
      <c r="BS32" s="212"/>
      <c r="BT32" s="212"/>
      <c r="BU32" s="212"/>
      <c r="BV32" s="212"/>
      <c r="BW32" s="212"/>
      <c r="BX32" s="212"/>
      <c r="BY32" s="212"/>
      <c r="BZ32" s="212"/>
      <c r="CA32" s="212"/>
      <c r="CB32" s="212"/>
      <c r="CC32" s="212"/>
      <c r="CD32" s="212"/>
      <c r="CE32" s="212"/>
      <c r="CF32" s="212"/>
      <c r="CG32" s="212"/>
      <c r="CH32" s="212"/>
      <c r="CI32" s="212"/>
      <c r="CJ32" s="212"/>
      <c r="CK32" s="212"/>
      <c r="CL32" s="212"/>
      <c r="CM32" s="212"/>
      <c r="CN32" s="212"/>
      <c r="CO32" s="212"/>
      <c r="CP32" s="212"/>
      <c r="CQ32" s="212"/>
      <c r="CR32" s="212"/>
      <c r="CS32" s="212"/>
    </row>
    <row r="33" spans="1:97" x14ac:dyDescent="0.4">
      <c r="A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12"/>
      <c r="W33" s="212"/>
      <c r="X33" s="212"/>
      <c r="Y33" s="212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</row>
    <row r="35" spans="1:97" x14ac:dyDescent="0.4">
      <c r="O35" s="214">
        <f>SUM(O30:O34)</f>
        <v>0</v>
      </c>
    </row>
  </sheetData>
  <mergeCells count="18">
    <mergeCell ref="A4:A5"/>
    <mergeCell ref="B4:B5"/>
    <mergeCell ref="D4:H4"/>
    <mergeCell ref="I4:I5"/>
    <mergeCell ref="CT4:CT5"/>
    <mergeCell ref="A6:B6"/>
    <mergeCell ref="K4:T4"/>
    <mergeCell ref="U4:AD4"/>
    <mergeCell ref="AE4:AM4"/>
    <mergeCell ref="AN4:AZ4"/>
    <mergeCell ref="BA4:BI4"/>
    <mergeCell ref="BJ4:BS4"/>
    <mergeCell ref="J4:J5"/>
    <mergeCell ref="CS4:CS5"/>
    <mergeCell ref="CM4:CR4"/>
    <mergeCell ref="A20:A25"/>
    <mergeCell ref="BT4:CB4"/>
    <mergeCell ref="CC4:C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ก.การพัฒนาสุขภาพสัตว์</vt:lpstr>
      <vt:lpstr>ก.สัตว์ปลอดโรค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2025-10-07T14:39:40Z</cp:lastPrinted>
  <dcterms:created xsi:type="dcterms:W3CDTF">2025-01-22T06:15:20Z</dcterms:created>
  <dcterms:modified xsi:type="dcterms:W3CDTF">2025-10-21T12:54:45Z</dcterms:modified>
</cp:coreProperties>
</file>